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EAA8D0E0-6CAC-41E8-877C-F72521D8BFBF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J17" i="2" l="1"/>
  <c r="J38" i="2"/>
  <c r="J18" i="2"/>
  <c r="J19" i="2"/>
  <c r="D33" i="2" l="1"/>
  <c r="E33" i="2"/>
  <c r="F33" i="2"/>
  <c r="G33" i="2"/>
  <c r="H33" i="2"/>
  <c r="I33" i="2"/>
  <c r="D34" i="2"/>
  <c r="E34" i="2"/>
  <c r="F34" i="2"/>
  <c r="G34" i="2"/>
  <c r="H34" i="2"/>
  <c r="I34" i="2"/>
  <c r="D35" i="2"/>
  <c r="E35" i="2"/>
  <c r="H35" i="2"/>
  <c r="D37" i="2"/>
  <c r="E37" i="2"/>
  <c r="F37" i="2"/>
  <c r="G37" i="2"/>
  <c r="H37" i="2"/>
  <c r="I37" i="2"/>
  <c r="D38" i="2"/>
  <c r="E38" i="2"/>
  <c r="F38" i="2"/>
  <c r="F35" i="2" s="1"/>
  <c r="G38" i="2"/>
  <c r="G35" i="2" s="1"/>
  <c r="H38" i="2"/>
  <c r="I38" i="2"/>
  <c r="I35" i="2" s="1"/>
  <c r="C38" i="2"/>
  <c r="C35" i="2" s="1"/>
  <c r="C37" i="2"/>
  <c r="C34" i="2"/>
  <c r="C33" i="2"/>
  <c r="D29" i="2"/>
  <c r="E29" i="2"/>
  <c r="F29" i="2"/>
  <c r="G29" i="2"/>
  <c r="H29" i="2"/>
  <c r="I29" i="2"/>
  <c r="D30" i="2"/>
  <c r="E30" i="2"/>
  <c r="F30" i="2"/>
  <c r="G30" i="2"/>
  <c r="H30" i="2"/>
  <c r="I30" i="2"/>
  <c r="D31" i="2"/>
  <c r="G31" i="2"/>
  <c r="H31" i="2"/>
  <c r="I31" i="2"/>
  <c r="C31" i="2"/>
  <c r="C30" i="2"/>
  <c r="C29" i="2"/>
  <c r="D23" i="2"/>
  <c r="E23" i="2"/>
  <c r="F23" i="2"/>
  <c r="G23" i="2"/>
  <c r="H23" i="2"/>
  <c r="I23" i="2"/>
  <c r="D24" i="2"/>
  <c r="E24" i="2"/>
  <c r="F24" i="2"/>
  <c r="G24" i="2"/>
  <c r="H24" i="2"/>
  <c r="I24" i="2"/>
  <c r="D25" i="2"/>
  <c r="E25" i="2"/>
  <c r="F25" i="2"/>
  <c r="G25" i="2"/>
  <c r="H25" i="2"/>
  <c r="I25" i="2"/>
  <c r="D26" i="2"/>
  <c r="E26" i="2"/>
  <c r="F26" i="2"/>
  <c r="G26" i="2"/>
  <c r="H26" i="2"/>
  <c r="I26" i="2"/>
  <c r="D27" i="2"/>
  <c r="E27" i="2"/>
  <c r="F27" i="2"/>
  <c r="G27" i="2"/>
  <c r="H27" i="2"/>
  <c r="I27" i="2"/>
  <c r="C27" i="2"/>
  <c r="C25" i="2"/>
  <c r="C26" i="2"/>
  <c r="C24" i="2"/>
  <c r="C23" i="2"/>
  <c r="F18" i="2"/>
  <c r="G18" i="2"/>
  <c r="H19" i="2"/>
  <c r="E21" i="2"/>
  <c r="G21" i="2"/>
  <c r="D19" i="2"/>
  <c r="E19" i="2"/>
  <c r="F19" i="2"/>
  <c r="G19" i="2"/>
  <c r="H18" i="2"/>
  <c r="I18" i="2"/>
  <c r="D20" i="2"/>
  <c r="E20" i="2"/>
  <c r="F21" i="2"/>
  <c r="G20" i="2"/>
  <c r="H21" i="2"/>
  <c r="I21" i="2"/>
  <c r="C21" i="2"/>
  <c r="C19" i="2"/>
  <c r="D17" i="2"/>
  <c r="E17" i="2"/>
  <c r="F17" i="2"/>
  <c r="G17" i="2"/>
  <c r="H17" i="2"/>
  <c r="I17" i="2"/>
  <c r="C17" i="2"/>
  <c r="D21" i="2" l="1"/>
  <c r="I20" i="2"/>
  <c r="E18" i="2"/>
  <c r="H20" i="2"/>
  <c r="D18" i="2"/>
  <c r="F20" i="2"/>
  <c r="C18" i="2"/>
  <c r="I19" i="2"/>
  <c r="C20" i="2"/>
</calcChain>
</file>

<file path=xl/sharedStrings.xml><?xml version="1.0" encoding="utf-8"?>
<sst xmlns="http://schemas.openxmlformats.org/spreadsheetml/2006/main" count="266" uniqueCount="235">
  <si>
    <t>GENERAL INVESTMENT</t>
  </si>
  <si>
    <t>JORDAN DAIRY</t>
  </si>
  <si>
    <t>JORDAN POULTRY PROCESSING &amp; MARKETING</t>
  </si>
  <si>
    <t>JORDAN VEGETABLE OIL INDUSTRIES</t>
  </si>
  <si>
    <t>NATIONAL POULTRY</t>
  </si>
  <si>
    <t>NUTRI DAR</t>
  </si>
  <si>
    <t>SINIORA FOOD INDUSTRIES PLC</t>
  </si>
  <si>
    <t>UNIVERSAL MODERN INDUSTRIES</t>
  </si>
  <si>
    <t>الآلبان الأردنية</t>
  </si>
  <si>
    <t>الأردنية لتجهيز وتسويق الدواجن ومنتجاتها</t>
  </si>
  <si>
    <t>الاستثمارات العامة</t>
  </si>
  <si>
    <t>العالمية الحديثة للزيوت النباتية</t>
  </si>
  <si>
    <t>الوطنية للدواجن</t>
  </si>
  <si>
    <t>دار الغذاء</t>
  </si>
  <si>
    <t>سنيورة للصناعات الغذائية</t>
  </si>
  <si>
    <t>مصانع الزيوت النباتية الأردنية</t>
  </si>
  <si>
    <t xml:space="preserve"> Property, plant and equipment</t>
  </si>
  <si>
    <t xml:space="preserve"> Projects in progress</t>
  </si>
  <si>
    <t xml:space="preserve"> Investment property</t>
  </si>
  <si>
    <t xml:space="preserve"> Non-current biological assets</t>
  </si>
  <si>
    <t xml:space="preserve"> Intangible assets</t>
  </si>
  <si>
    <t xml:space="preserve"> Financial assets at fair value through other comprehensive income</t>
  </si>
  <si>
    <t xml:space="preserve"> Financial assets at amortized cost</t>
  </si>
  <si>
    <t xml:space="preserve"> Deferred tax assets</t>
  </si>
  <si>
    <t xml:space="preserve"> Trade and other non-current receivables</t>
  </si>
  <si>
    <t xml:space="preserve"> Long-term property under finance lease</t>
  </si>
  <si>
    <t xml:space="preserve"> Other non-current assets</t>
  </si>
  <si>
    <t xml:space="preserve"> Total non-current assets</t>
  </si>
  <si>
    <t xml:space="preserve"> Cash and banks balances</t>
  </si>
  <si>
    <t xml:space="preserve"> Trade and other current receivables</t>
  </si>
  <si>
    <t xml:space="preserve"> Current receivables due from related parties</t>
  </si>
  <si>
    <t xml:space="preserve"> Current biological assets</t>
  </si>
  <si>
    <t xml:space="preserve"> Inventories</t>
  </si>
  <si>
    <t xml:space="preserve"> Spare parts</t>
  </si>
  <si>
    <t xml:space="preserve"> Financial assets at fair value through profit or loss</t>
  </si>
  <si>
    <t xml:space="preserve"> Other current assets</t>
  </si>
  <si>
    <t xml:space="preserve"> Total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</si>
  <si>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</si>
  <si>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</si>
  <si>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</si>
  <si>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</si>
  <si>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</si>
  <si>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Statutory reserve</t>
  </si>
  <si>
    <t xml:space="preserve"> Voluntary reserve</t>
  </si>
  <si>
    <t xml:space="preserve"> Fair value reserve</t>
  </si>
  <si>
    <t xml:space="preserve"> Reserve of change in value of foreign currency basis spreads</t>
  </si>
  <si>
    <t xml:space="preserve"> Other equity interest</t>
  </si>
  <si>
    <t xml:space="preserve"> Total equity attributable to owners of parent</t>
  </si>
  <si>
    <t xml:space="preserve"> Non-controlling interests</t>
  </si>
  <si>
    <t xml:space="preserve"> Total equity</t>
  </si>
  <si>
    <t xml:space="preserve"> Trade and other non-current payables</t>
  </si>
  <si>
    <t xml:space="preserve"> Non-current payables to related parties</t>
  </si>
  <si>
    <t xml:space="preserve"> Non-current provisions</t>
  </si>
  <si>
    <t xml:space="preserve"> Non-current borrowings</t>
  </si>
  <si>
    <t xml:space="preserve"> Long term loans payable</t>
  </si>
  <si>
    <t xml:space="preserve"> Non-current finance lease obligation</t>
  </si>
  <si>
    <t xml:space="preserve"> Other non-current liabilities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</si>
  <si>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</si>
  <si>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</si>
  <si>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</si>
  <si>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</si>
  <si>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Short term loans payables</t>
  </si>
  <si>
    <t xml:space="preserve"> Current borrowings</t>
  </si>
  <si>
    <t xml:space="preserve"> Income tax provision</t>
  </si>
  <si>
    <t xml:space="preserve"> Current finance lease obligation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</si>
  <si>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</si>
  <si>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</si>
  <si>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</si>
  <si>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</si>
  <si>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</si>
  <si>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</si>
  <si>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Other operating income</t>
  </si>
  <si>
    <t xml:space="preserve"> Gross profit</t>
  </si>
  <si>
    <t xml:space="preserve"> Currency exchange differences</t>
  </si>
  <si>
    <t xml:space="preserve"> Other income</t>
  </si>
  <si>
    <t xml:space="preserve"> General and administrative expense</t>
  </si>
  <si>
    <t xml:space="preserve"> Selling and distribution expenses</t>
  </si>
  <si>
    <t xml:space="preserve"> Research and development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</si>
  <si>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</si>
  <si>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</si>
  <si>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</si>
  <si>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</si>
  <si>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</si>
  <si>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</si>
  <si>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</si>
  <si>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</si>
  <si>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Profit (loss), attributable to owners</t>
  </si>
  <si>
    <t xml:space="preserve"> Profit (loss), attributable to non-controlling interests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</si>
  <si>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</si>
  <si>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</si>
  <si>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</si>
  <si>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</si>
  <si>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</si>
  <si>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</si>
  <si>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</si>
  <si>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العقارية</t>
  </si>
  <si>
    <t xml:space="preserve"> الموجودات البيولوجية غير المتداولة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</si>
  <si>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</si>
  <si>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</si>
  <si>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الموجودات المالية بالتكلفة المظفأة</t>
  </si>
  <si>
    <t xml:space="preserve"> الموجودات الضريبية المؤجلة</t>
  </si>
  <si>
    <t xml:space="preserve"> الذمم التجارية والذمم الأخرى المدينة غير المتداولة</t>
  </si>
  <si>
    <t xml:space="preserve"> الجزء غير المتداول من العقارات المؤجرة تمويليا</t>
  </si>
  <si>
    <t xml:space="preserve"> موجودات غير متداولة أخرى</t>
  </si>
  <si>
    <t xml:space="preserve"> إجمالي الموجودات غير المتداولة</t>
  </si>
  <si>
    <t xml:space="preserve"> النقد في الصندوق ولدى البنوك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</si>
  <si>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</si>
  <si>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</si>
  <si>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الموجودات البيولوجية المتداولة</t>
  </si>
  <si>
    <t xml:space="preserve"> المخزون</t>
  </si>
  <si>
    <t xml:space="preserve"> قطع غيار</t>
  </si>
  <si>
    <t xml:space="preserve"> موجودات مالية بالقيمة العادلة من خلال قائمة الدخل</t>
  </si>
  <si>
    <t xml:space="preserve"> موجودات متداولة أخرى</t>
  </si>
  <si>
    <t xml:space="preserve"> المجموع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</si>
  <si>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</si>
  <si>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</si>
  <si>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</si>
  <si>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</si>
  <si>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</si>
  <si>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</si>
  <si>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</si>
  <si>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القيمة العادلة</t>
  </si>
  <si>
    <t xml:space="preserve"> احتياطي التغير في قيمة فروقات أسعار العملة الأجنبية</t>
  </si>
  <si>
    <t xml:space="preserve"> حصص ملكية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</si>
  <si>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</si>
  <si>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</si>
  <si>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</si>
  <si>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</si>
  <si>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الذمم الدائنة غير المتداولة لأطراف ذات علاقة</t>
  </si>
  <si>
    <t xml:space="preserve"> المخصصات غير المتداولة</t>
  </si>
  <si>
    <t xml:space="preserve"> الاقتراضات غير متداولة</t>
  </si>
  <si>
    <t xml:space="preserve"> قروض دائنة طويلة الاجل</t>
  </si>
  <si>
    <t xml:space="preserve"> مطلوبات التأجير التمويلي غير المتداولة</t>
  </si>
  <si>
    <t xml:space="preserve"> مطلوبات غير متداولة أخرى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</si>
  <si>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</si>
  <si>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</si>
  <si>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</si>
  <si>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</si>
  <si>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قروض قصيرة الأجل دائنة</t>
  </si>
  <si>
    <t xml:space="preserve"> الاقتراضات المتداولة</t>
  </si>
  <si>
    <t xml:space="preserve"> مخصص ضريبة دخل</t>
  </si>
  <si>
    <t xml:space="preserve"> مطلوبات التأجير التمويلي المتداولة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</si>
  <si>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</si>
  <si>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</si>
  <si>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</si>
  <si>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</si>
  <si>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</si>
  <si>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</si>
  <si>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ايرادات تشغيلية اخرى</t>
  </si>
  <si>
    <t xml:space="preserve"> مجمل الربح</t>
  </si>
  <si>
    <t xml:space="preserve"> ارباح ( خسائر ) عملات أجنبية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</si>
  <si>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</si>
  <si>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</si>
  <si>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</si>
  <si>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بحث وتطوير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</si>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</sst>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0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21</xdr:col>
      <xdr:colOff>504825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0BE1A4D3-2B01-4B57-B895-AFA838BC4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840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94"/>
  <sheetViews>
    <sheetView tabSelected="1" workbookViewId="0">
      <selection activeCell="A7" sqref="A7"/>
    </sheetView>
  </sheetViews>
  <sheetFormatPr defaultRowHeight="12.75" x14ac:dyDescent="0.2"/>
  <cols>
    <col min="1" max="1" width="57.42578125" bestFit="1" customWidth="1"/>
    <col min="2" max="2" width="19.85546875" customWidth="1"/>
    <col min="3" max="3" width="10.5703125" bestFit="1" customWidth="1"/>
    <col min="4" max="4" width="13.42578125" bestFit="1" customWidth="1"/>
    <col min="5" max="5" width="13.42578125" customWidth="1"/>
    <col min="6" max="6" width="9" bestFit="1" customWidth="1"/>
    <col min="7" max="7" width="14" customWidth="1"/>
    <col min="8" max="8" width="10.5703125" bestFit="1" customWidth="1"/>
    <col min="9" max="9" width="11.140625" bestFit="1" customWidth="1"/>
    <col min="10" max="10" width="45" bestFit="1" customWidth="1"/>
  </cols>
  <sheetData>
    <row r="7" spans="1:10" ht="15" x14ac:dyDescent="0.25">
      <c r="A7" s="11" t="s">
        <v>176</v>
      </c>
      <c r="J7" s="11" t="s">
        <v>177</v>
      </c>
    </row>
    <row r="9" spans="1:10" ht="38.25" x14ac:dyDescent="0.2">
      <c r="A9" s="3"/>
      <c r="B9" s="6" t="s">
        <v>9</v>
      </c>
      <c r="C9" s="6" t="s">
        <v>8</v>
      </c>
      <c r="D9" s="6" t="s">
        <v>10</v>
      </c>
      <c r="E9" s="6" t="s">
        <v>11</v>
      </c>
      <c r="F9" s="6" t="s">
        <v>13</v>
      </c>
      <c r="G9" s="6" t="s">
        <v>15</v>
      </c>
      <c r="H9" s="6" t="s">
        <v>14</v>
      </c>
      <c r="I9" s="6" t="s">
        <v>12</v>
      </c>
      <c r="J9" s="3"/>
    </row>
    <row r="10" spans="1:10" ht="51" x14ac:dyDescent="0.2">
      <c r="A10" s="4"/>
      <c r="B10" s="6" t="s">
        <v>2</v>
      </c>
      <c r="C10" s="6" t="s">
        <v>1</v>
      </c>
      <c r="D10" s="6" t="s">
        <v>0</v>
      </c>
      <c r="E10" s="6" t="s">
        <v>7</v>
      </c>
      <c r="F10" s="6" t="s">
        <v>5</v>
      </c>
      <c r="G10" s="6" t="s">
        <v>3</v>
      </c>
      <c r="H10" s="6" t="s">
        <v>6</v>
      </c>
      <c r="I10" s="6" t="s">
        <v>4</v>
      </c>
      <c r="J10" s="4"/>
    </row>
    <row r="11" spans="1:10" x14ac:dyDescent="0.2">
      <c r="A11" s="5"/>
      <c r="B11" s="6">
        <v>141002</v>
      </c>
      <c r="C11" s="6">
        <v>141004</v>
      </c>
      <c r="D11" s="6">
        <v>141029</v>
      </c>
      <c r="E11" s="6">
        <v>141052</v>
      </c>
      <c r="F11" s="6">
        <v>141094</v>
      </c>
      <c r="G11" s="6">
        <v>141141</v>
      </c>
      <c r="H11" s="6">
        <v>141222</v>
      </c>
      <c r="I11" s="6">
        <v>141084</v>
      </c>
      <c r="J11" s="5"/>
    </row>
    <row r="13" spans="1:10" x14ac:dyDescent="0.2">
      <c r="A13" s="7" t="s">
        <v>170</v>
      </c>
      <c r="J13" s="7" t="s">
        <v>171</v>
      </c>
    </row>
    <row r="14" spans="1:10" x14ac:dyDescent="0.2">
      <c r="A14" s="1" t="s">
        <v>16</v>
      </c>
      <c r="B14" s="2">
        <v>74211582</v>
      </c>
      <c r="C14" s="2">
        <v>10079376</v>
      </c>
      <c r="D14" s="2">
        <v>5926403</v>
      </c>
      <c r="E14" s="2">
        <v>816835</v>
      </c>
      <c r="F14" s="2">
        <v>2706974</v>
      </c>
      <c r="G14" s="2">
        <v>1252487</v>
      </c>
      <c r="H14" s="2">
        <v>47515328</v>
      </c>
      <c r="I14" s="9"/>
      <c r="J14" s="1" t="s">
        <v>93</v>
      </c>
    </row>
    <row r="15" spans="1:10" x14ac:dyDescent="0.2">
      <c r="A15" s="1" t="s">
        <v>17</v>
      </c>
      <c r="B15" s="1">
        <v>0</v>
      </c>
      <c r="C15" s="2">
        <v>213853</v>
      </c>
      <c r="D15" s="1">
        <v>0</v>
      </c>
      <c r="E15" s="1">
        <v>0</v>
      </c>
      <c r="F15" s="1">
        <v>0</v>
      </c>
      <c r="G15" s="1">
        <v>0</v>
      </c>
      <c r="H15" s="2">
        <v>3833069</v>
      </c>
      <c r="I15" s="9"/>
      <c r="J15" s="1" t="s">
        <v>94</v>
      </c>
    </row>
    <row r="16" spans="1:10" x14ac:dyDescent="0.2">
      <c r="A16" s="1" t="s">
        <v>18</v>
      </c>
      <c r="B16" s="1">
        <v>0</v>
      </c>
      <c r="C16" s="2">
        <v>337965</v>
      </c>
      <c r="D16" s="2">
        <v>258566</v>
      </c>
      <c r="E16" s="1">
        <v>0</v>
      </c>
      <c r="F16" s="1">
        <v>0</v>
      </c>
      <c r="G16" s="2">
        <v>452715</v>
      </c>
      <c r="H16" s="1">
        <v>0</v>
      </c>
      <c r="I16" s="9"/>
      <c r="J16" s="1" t="s">
        <v>95</v>
      </c>
    </row>
    <row r="17" spans="1:10" x14ac:dyDescent="0.2">
      <c r="A17" s="1" t="s">
        <v>19</v>
      </c>
      <c r="B17" s="1">
        <v>0</v>
      </c>
      <c r="C17" s="2">
        <v>4402813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9"/>
      <c r="J17" s="1" t="s">
        <v>96</v>
      </c>
    </row>
    <row r="18" spans="1:10" x14ac:dyDescent="0.2">
      <c r="A18" s="1" t="s">
        <v>20</v>
      </c>
      <c r="B18" s="1">
        <v>0</v>
      </c>
      <c r="C18" s="1">
        <v>0</v>
      </c>
      <c r="D18" s="2">
        <v>19546</v>
      </c>
      <c r="E18" s="2">
        <v>0</v>
      </c>
      <c r="F18" s="1">
        <v>0</v>
      </c>
      <c r="G18" s="1">
        <v>0</v>
      </c>
      <c r="H18" s="2">
        <v>17251841</v>
      </c>
      <c r="I18" s="9"/>
      <c r="J18" s="1" t="s">
        <v>97</v>
      </c>
    </row>
    <row r="19" spans="1:10" x14ac:dyDescent="0.2">
      <c r="A19" s="1" t="s">
        <v>21</v>
      </c>
      <c r="B19" s="2">
        <v>20000</v>
      </c>
      <c r="C19" s="1">
        <v>0</v>
      </c>
      <c r="D19" s="2">
        <v>10769994</v>
      </c>
      <c r="E19" s="2">
        <v>24000</v>
      </c>
      <c r="F19" s="1">
        <v>0</v>
      </c>
      <c r="G19" s="2">
        <v>1340754</v>
      </c>
      <c r="H19" s="1">
        <v>0</v>
      </c>
      <c r="I19" s="9"/>
      <c r="J19" s="1" t="s">
        <v>98</v>
      </c>
    </row>
    <row r="20" spans="1:10" x14ac:dyDescent="0.2">
      <c r="A20" s="1" t="s">
        <v>22</v>
      </c>
      <c r="B20" s="1">
        <v>0</v>
      </c>
      <c r="C20" s="1">
        <v>0</v>
      </c>
      <c r="D20" s="2">
        <v>110000</v>
      </c>
      <c r="E20" s="1">
        <v>0</v>
      </c>
      <c r="F20" s="1">
        <v>0</v>
      </c>
      <c r="G20" s="1">
        <v>0</v>
      </c>
      <c r="H20" s="1">
        <v>0</v>
      </c>
      <c r="I20" s="9"/>
      <c r="J20" s="1" t="s">
        <v>99</v>
      </c>
    </row>
    <row r="21" spans="1:10" x14ac:dyDescent="0.2">
      <c r="A21" s="1" t="s">
        <v>23</v>
      </c>
      <c r="B21" s="1">
        <v>0</v>
      </c>
      <c r="C21" s="1">
        <v>0</v>
      </c>
      <c r="D21" s="2">
        <v>190826</v>
      </c>
      <c r="E21" s="1">
        <v>0</v>
      </c>
      <c r="F21" s="2">
        <v>560921</v>
      </c>
      <c r="G21" s="1">
        <v>0</v>
      </c>
      <c r="H21" s="2">
        <v>518611</v>
      </c>
      <c r="I21" s="9"/>
      <c r="J21" s="1" t="s">
        <v>100</v>
      </c>
    </row>
    <row r="22" spans="1:10" x14ac:dyDescent="0.2">
      <c r="A22" s="9" t="s">
        <v>24</v>
      </c>
      <c r="B22" s="2">
        <v>89705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9"/>
      <c r="J22" s="1" t="s">
        <v>101</v>
      </c>
    </row>
    <row r="23" spans="1:10" x14ac:dyDescent="0.2">
      <c r="A23" s="9" t="s">
        <v>25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2">
        <v>2368020</v>
      </c>
      <c r="I23" s="9"/>
      <c r="J23" s="1" t="s">
        <v>102</v>
      </c>
    </row>
    <row r="24" spans="1:10" x14ac:dyDescent="0.2">
      <c r="A24" s="9" t="s">
        <v>26</v>
      </c>
      <c r="B24" s="1">
        <v>0</v>
      </c>
      <c r="C24" s="2">
        <v>144376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9"/>
      <c r="J24" s="1" t="s">
        <v>103</v>
      </c>
    </row>
    <row r="25" spans="1:10" x14ac:dyDescent="0.2">
      <c r="A25" s="9" t="s">
        <v>27</v>
      </c>
      <c r="B25" s="2">
        <v>74321287</v>
      </c>
      <c r="C25" s="2">
        <v>15178383</v>
      </c>
      <c r="D25" s="2">
        <v>17275335</v>
      </c>
      <c r="E25" s="2">
        <v>840835</v>
      </c>
      <c r="F25" s="2">
        <v>3267895</v>
      </c>
      <c r="G25" s="2">
        <v>3045956</v>
      </c>
      <c r="H25" s="2">
        <v>71486869</v>
      </c>
      <c r="I25" s="9"/>
      <c r="J25" s="1" t="s">
        <v>104</v>
      </c>
    </row>
    <row r="26" spans="1:10" x14ac:dyDescent="0.2">
      <c r="A26" s="9" t="s">
        <v>28</v>
      </c>
      <c r="B26" s="2">
        <v>540542</v>
      </c>
      <c r="C26" s="2">
        <v>175652</v>
      </c>
      <c r="D26" s="2">
        <v>1840020</v>
      </c>
      <c r="E26" s="2">
        <v>4746860</v>
      </c>
      <c r="F26" s="2">
        <v>1504164</v>
      </c>
      <c r="G26" s="2">
        <v>2833889</v>
      </c>
      <c r="H26" s="2">
        <v>3136630</v>
      </c>
      <c r="I26" s="9"/>
      <c r="J26" s="1" t="s">
        <v>105</v>
      </c>
    </row>
    <row r="27" spans="1:10" x14ac:dyDescent="0.2">
      <c r="A27" s="9" t="s">
        <v>29</v>
      </c>
      <c r="B27" s="2">
        <v>5185873</v>
      </c>
      <c r="C27" s="2">
        <v>7750277</v>
      </c>
      <c r="D27" s="2">
        <v>3952060</v>
      </c>
      <c r="E27" s="2">
        <v>2402526</v>
      </c>
      <c r="F27" s="2">
        <v>3453383</v>
      </c>
      <c r="G27" s="2">
        <v>1076621</v>
      </c>
      <c r="H27" s="2">
        <v>24621047</v>
      </c>
      <c r="I27" s="9"/>
      <c r="J27" s="1" t="s">
        <v>106</v>
      </c>
    </row>
    <row r="28" spans="1:10" x14ac:dyDescent="0.2">
      <c r="A28" s="9" t="s">
        <v>30</v>
      </c>
      <c r="B28" s="1">
        <v>0</v>
      </c>
      <c r="C28" s="1">
        <v>0</v>
      </c>
      <c r="D28" s="2">
        <v>116318</v>
      </c>
      <c r="E28" s="1">
        <v>0</v>
      </c>
      <c r="F28" s="1">
        <v>0</v>
      </c>
      <c r="G28" s="1">
        <v>0</v>
      </c>
      <c r="H28" s="2">
        <v>1024647</v>
      </c>
      <c r="I28" s="9"/>
      <c r="J28" s="1" t="s">
        <v>107</v>
      </c>
    </row>
    <row r="29" spans="1:10" x14ac:dyDescent="0.2">
      <c r="A29" s="9" t="s">
        <v>31</v>
      </c>
      <c r="B29" s="1"/>
      <c r="C29" s="1"/>
      <c r="D29" s="2"/>
      <c r="E29" s="1"/>
      <c r="F29" s="1"/>
      <c r="G29" s="1"/>
      <c r="H29" s="2"/>
      <c r="I29" s="9"/>
      <c r="J29" s="1" t="s">
        <v>108</v>
      </c>
    </row>
    <row r="30" spans="1:10" x14ac:dyDescent="0.2">
      <c r="A30" s="9" t="s">
        <v>32</v>
      </c>
      <c r="B30" s="2">
        <v>7481100</v>
      </c>
      <c r="C30" s="2">
        <v>2167098</v>
      </c>
      <c r="D30" s="2">
        <v>3510615</v>
      </c>
      <c r="E30" s="2">
        <v>2110711</v>
      </c>
      <c r="F30" s="2">
        <v>1447466</v>
      </c>
      <c r="G30" s="2">
        <v>1383152</v>
      </c>
      <c r="H30" s="2">
        <v>18444674</v>
      </c>
      <c r="I30" s="9"/>
      <c r="J30" s="1" t="s">
        <v>109</v>
      </c>
    </row>
    <row r="31" spans="1:10" x14ac:dyDescent="0.2">
      <c r="A31" s="9" t="s">
        <v>33</v>
      </c>
      <c r="B31" s="2">
        <v>3243802</v>
      </c>
      <c r="C31" s="2">
        <v>598618</v>
      </c>
      <c r="D31" s="2">
        <v>336723</v>
      </c>
      <c r="E31" s="2">
        <v>330362</v>
      </c>
      <c r="F31" s="1">
        <v>0</v>
      </c>
      <c r="G31" s="2">
        <v>1576</v>
      </c>
      <c r="H31" s="2">
        <v>3512000</v>
      </c>
      <c r="I31" s="9"/>
      <c r="J31" s="1" t="s">
        <v>110</v>
      </c>
    </row>
    <row r="32" spans="1:10" x14ac:dyDescent="0.2">
      <c r="A32" s="9" t="s">
        <v>34</v>
      </c>
      <c r="B32" s="1">
        <v>0</v>
      </c>
      <c r="C32" s="2">
        <v>187649</v>
      </c>
      <c r="D32" s="1">
        <v>0</v>
      </c>
      <c r="E32" s="2">
        <v>109233</v>
      </c>
      <c r="F32" s="1">
        <v>0</v>
      </c>
      <c r="G32" s="1">
        <v>0</v>
      </c>
      <c r="H32" s="1">
        <v>0</v>
      </c>
      <c r="I32" s="9"/>
      <c r="J32" s="1" t="s">
        <v>111</v>
      </c>
    </row>
    <row r="33" spans="1:10" x14ac:dyDescent="0.2">
      <c r="A33" s="9" t="s">
        <v>35</v>
      </c>
      <c r="B33" s="2">
        <v>3953863</v>
      </c>
      <c r="C33" s="2">
        <v>1791726</v>
      </c>
      <c r="D33" s="2">
        <v>1268674</v>
      </c>
      <c r="E33" s="2">
        <v>584211</v>
      </c>
      <c r="F33" s="2">
        <v>2881644</v>
      </c>
      <c r="G33" s="2">
        <v>47736</v>
      </c>
      <c r="H33" s="2">
        <v>5279480</v>
      </c>
      <c r="I33" s="9"/>
      <c r="J33" s="1" t="s">
        <v>112</v>
      </c>
    </row>
    <row r="34" spans="1:10" x14ac:dyDescent="0.2">
      <c r="A34" s="9" t="s">
        <v>36</v>
      </c>
      <c r="B34" s="2">
        <v>20405180</v>
      </c>
      <c r="C34" s="2">
        <v>12671020</v>
      </c>
      <c r="D34" s="2">
        <v>11024410</v>
      </c>
      <c r="E34" s="2">
        <v>10283903</v>
      </c>
      <c r="F34" s="2">
        <v>9286657</v>
      </c>
      <c r="G34" s="2">
        <v>5342974</v>
      </c>
      <c r="H34" s="2">
        <v>56018478</v>
      </c>
      <c r="I34" s="9"/>
      <c r="J34" s="1" t="s">
        <v>113</v>
      </c>
    </row>
    <row r="35" spans="1:10" x14ac:dyDescent="0.2">
      <c r="A35" s="9" t="s">
        <v>37</v>
      </c>
      <c r="B35" s="2">
        <v>20405180</v>
      </c>
      <c r="C35" s="2">
        <v>12671020</v>
      </c>
      <c r="D35" s="2">
        <v>11024410</v>
      </c>
      <c r="E35" s="2">
        <v>10283903</v>
      </c>
      <c r="F35" s="2">
        <v>9286657</v>
      </c>
      <c r="G35" s="2">
        <v>5342974</v>
      </c>
      <c r="H35" s="2">
        <v>56018478</v>
      </c>
      <c r="I35" s="9"/>
      <c r="J35" s="1" t="s">
        <v>114</v>
      </c>
    </row>
    <row r="36" spans="1:10" x14ac:dyDescent="0.2">
      <c r="A36" s="9" t="s">
        <v>38</v>
      </c>
      <c r="B36" s="2">
        <v>94726467</v>
      </c>
      <c r="C36" s="2">
        <v>27849403</v>
      </c>
      <c r="D36" s="2">
        <v>28299745</v>
      </c>
      <c r="E36" s="2">
        <v>11124738</v>
      </c>
      <c r="F36" s="2">
        <v>12554552</v>
      </c>
      <c r="G36" s="2">
        <v>8388930</v>
      </c>
      <c r="H36" s="2">
        <v>127505347</v>
      </c>
      <c r="I36" s="9"/>
      <c r="J36" s="1" t="s">
        <v>115</v>
      </c>
    </row>
    <row r="37" spans="1:10" x14ac:dyDescent="0.2">
      <c r="A37" s="9" t="s">
        <v>39</v>
      </c>
      <c r="B37" s="2">
        <v>23558305</v>
      </c>
      <c r="C37" s="2">
        <v>4000000</v>
      </c>
      <c r="D37" s="2">
        <v>10000000</v>
      </c>
      <c r="E37" s="2">
        <v>6000000</v>
      </c>
      <c r="F37" s="2">
        <v>11615912</v>
      </c>
      <c r="G37" s="2">
        <v>4000000</v>
      </c>
      <c r="H37" s="2">
        <v>28000000</v>
      </c>
      <c r="I37" s="9"/>
      <c r="J37" s="1" t="s">
        <v>116</v>
      </c>
    </row>
    <row r="38" spans="1:10" x14ac:dyDescent="0.2">
      <c r="A38" s="9" t="s">
        <v>40</v>
      </c>
      <c r="B38" s="2">
        <v>-4188256</v>
      </c>
      <c r="C38" s="2">
        <v>4092157</v>
      </c>
      <c r="D38" s="2">
        <v>5194804</v>
      </c>
      <c r="E38" s="2">
        <v>1786202</v>
      </c>
      <c r="F38" s="2">
        <v>-5300981</v>
      </c>
      <c r="G38" s="2">
        <v>1878787</v>
      </c>
      <c r="H38" s="2">
        <v>13737199</v>
      </c>
      <c r="I38" s="9"/>
      <c r="J38" s="1" t="s">
        <v>117</v>
      </c>
    </row>
    <row r="39" spans="1:10" x14ac:dyDescent="0.2">
      <c r="A39" s="9" t="s">
        <v>41</v>
      </c>
      <c r="B39" s="1">
        <v>0</v>
      </c>
      <c r="C39" s="2">
        <v>1345417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9"/>
      <c r="J39" s="1" t="s">
        <v>118</v>
      </c>
    </row>
    <row r="40" spans="1:10" x14ac:dyDescent="0.2">
      <c r="A40" s="9" t="s">
        <v>42</v>
      </c>
      <c r="B40" s="2">
        <v>588095</v>
      </c>
      <c r="C40" s="2">
        <v>1839425</v>
      </c>
      <c r="D40" s="2">
        <v>7059549</v>
      </c>
      <c r="E40" s="2">
        <v>1518451</v>
      </c>
      <c r="F40" s="2">
        <v>682430</v>
      </c>
      <c r="G40" s="2">
        <v>1000000</v>
      </c>
      <c r="H40" s="2">
        <v>6103988</v>
      </c>
      <c r="I40" s="9"/>
      <c r="J40" s="1" t="s">
        <v>119</v>
      </c>
    </row>
    <row r="41" spans="1:10" x14ac:dyDescent="0.2">
      <c r="A41" s="9" t="s">
        <v>43</v>
      </c>
      <c r="B41" s="1">
        <v>0</v>
      </c>
      <c r="C41" s="2">
        <v>262500</v>
      </c>
      <c r="D41" s="2">
        <v>2155018</v>
      </c>
      <c r="E41" s="2">
        <v>605772</v>
      </c>
      <c r="F41" s="2">
        <v>1002</v>
      </c>
      <c r="G41" s="1">
        <v>0</v>
      </c>
      <c r="H41" s="1">
        <v>0</v>
      </c>
      <c r="I41" s="9"/>
      <c r="J41" s="1" t="s">
        <v>120</v>
      </c>
    </row>
    <row r="42" spans="1:10" x14ac:dyDescent="0.2">
      <c r="A42" s="9" t="s">
        <v>44</v>
      </c>
      <c r="B42" s="1">
        <v>0</v>
      </c>
      <c r="C42" s="1">
        <v>0</v>
      </c>
      <c r="D42" s="2">
        <v>794703</v>
      </c>
      <c r="E42" s="1">
        <v>0</v>
      </c>
      <c r="F42" s="1">
        <v>0</v>
      </c>
      <c r="G42" s="2">
        <v>56286</v>
      </c>
      <c r="H42" s="1">
        <v>0</v>
      </c>
      <c r="I42" s="9"/>
      <c r="J42" s="1" t="s">
        <v>121</v>
      </c>
    </row>
    <row r="43" spans="1:10" x14ac:dyDescent="0.2">
      <c r="A43" s="9" t="s">
        <v>45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2">
        <v>-6136331</v>
      </c>
      <c r="I43" s="9"/>
      <c r="J43" s="1" t="s">
        <v>122</v>
      </c>
    </row>
    <row r="44" spans="1:10" x14ac:dyDescent="0.2">
      <c r="A44" s="9" t="s">
        <v>46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2">
        <v>-2463786</v>
      </c>
      <c r="I44" s="9"/>
      <c r="J44" s="1" t="s">
        <v>123</v>
      </c>
    </row>
    <row r="45" spans="1:10" x14ac:dyDescent="0.2">
      <c r="A45" s="9" t="s">
        <v>47</v>
      </c>
      <c r="B45" s="2">
        <v>19958144</v>
      </c>
      <c r="C45" s="2">
        <v>11539499</v>
      </c>
      <c r="D45" s="2">
        <v>25204074</v>
      </c>
      <c r="E45" s="2">
        <v>9910425</v>
      </c>
      <c r="F45" s="1">
        <v>6998363</v>
      </c>
      <c r="G45" s="1">
        <v>6935073</v>
      </c>
      <c r="H45" s="2">
        <v>39241070</v>
      </c>
      <c r="I45" s="9"/>
      <c r="J45" s="1" t="s">
        <v>124</v>
      </c>
    </row>
    <row r="46" spans="1:10" x14ac:dyDescent="0.2">
      <c r="A46" s="9" t="s">
        <v>48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2">
        <v>4259997</v>
      </c>
      <c r="I46" s="9"/>
      <c r="J46" s="1" t="s">
        <v>125</v>
      </c>
    </row>
    <row r="47" spans="1:10" x14ac:dyDescent="0.2">
      <c r="A47" s="9" t="s">
        <v>49</v>
      </c>
      <c r="B47" s="2">
        <v>19958144</v>
      </c>
      <c r="C47" s="2">
        <v>11539499</v>
      </c>
      <c r="D47" s="2">
        <v>25204074</v>
      </c>
      <c r="E47" s="2">
        <v>9910425</v>
      </c>
      <c r="F47" s="2">
        <v>6998363</v>
      </c>
      <c r="G47" s="2">
        <v>6935073</v>
      </c>
      <c r="H47" s="2">
        <v>43501067</v>
      </c>
      <c r="I47" s="9"/>
      <c r="J47" s="1" t="s">
        <v>126</v>
      </c>
    </row>
    <row r="48" spans="1:10" x14ac:dyDescent="0.2">
      <c r="A48" s="9" t="s">
        <v>50</v>
      </c>
      <c r="B48" s="1">
        <v>0</v>
      </c>
      <c r="C48" s="1">
        <v>0</v>
      </c>
      <c r="D48" s="2">
        <v>2417763</v>
      </c>
      <c r="E48" s="1">
        <v>0</v>
      </c>
      <c r="F48" s="1">
        <v>0</v>
      </c>
      <c r="G48" s="1">
        <v>0</v>
      </c>
      <c r="H48" s="1">
        <v>0</v>
      </c>
      <c r="I48" s="9"/>
      <c r="J48" s="1" t="s">
        <v>127</v>
      </c>
    </row>
    <row r="49" spans="1:10" x14ac:dyDescent="0.2">
      <c r="A49" s="9" t="s">
        <v>51</v>
      </c>
      <c r="B49" s="2">
        <v>33605862</v>
      </c>
      <c r="C49" s="1">
        <v>0</v>
      </c>
      <c r="D49" s="2">
        <v>291055</v>
      </c>
      <c r="E49" s="1">
        <v>0</v>
      </c>
      <c r="F49" s="1">
        <v>0</v>
      </c>
      <c r="G49" s="1">
        <v>0</v>
      </c>
      <c r="H49" s="1">
        <v>0</v>
      </c>
      <c r="I49" s="9"/>
      <c r="J49" s="1" t="s">
        <v>128</v>
      </c>
    </row>
    <row r="50" spans="1:10" x14ac:dyDescent="0.2">
      <c r="A50" s="9" t="s">
        <v>52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2">
        <v>4026558</v>
      </c>
      <c r="I50" s="9"/>
      <c r="J50" s="1" t="s">
        <v>129</v>
      </c>
    </row>
    <row r="51" spans="1:10" x14ac:dyDescent="0.2">
      <c r="A51" s="9" t="s">
        <v>53</v>
      </c>
      <c r="B51" s="2">
        <v>18441691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2">
        <v>27519491</v>
      </c>
      <c r="I51" s="9"/>
      <c r="J51" s="1" t="s">
        <v>130</v>
      </c>
    </row>
    <row r="52" spans="1:10" x14ac:dyDescent="0.2">
      <c r="A52" s="9" t="s">
        <v>54</v>
      </c>
      <c r="B52" s="1">
        <v>0</v>
      </c>
      <c r="C52" s="2">
        <v>2624356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9"/>
      <c r="J52" s="1" t="s">
        <v>131</v>
      </c>
    </row>
    <row r="53" spans="1:10" x14ac:dyDescent="0.2">
      <c r="A53" s="9" t="s">
        <v>55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2">
        <v>1330607</v>
      </c>
      <c r="I53" s="9"/>
      <c r="J53" s="1" t="s">
        <v>132</v>
      </c>
    </row>
    <row r="54" spans="1:10" x14ac:dyDescent="0.2">
      <c r="A54" s="9" t="s">
        <v>56</v>
      </c>
      <c r="B54" s="1">
        <v>0</v>
      </c>
      <c r="C54" s="2">
        <v>31629</v>
      </c>
      <c r="D54" s="1">
        <v>0</v>
      </c>
      <c r="E54" s="1">
        <v>0</v>
      </c>
      <c r="F54" s="1">
        <v>0</v>
      </c>
      <c r="G54" s="1">
        <v>0</v>
      </c>
      <c r="H54" s="2">
        <v>1899132</v>
      </c>
      <c r="I54" s="9"/>
      <c r="J54" s="1" t="s">
        <v>133</v>
      </c>
    </row>
    <row r="55" spans="1:10" x14ac:dyDescent="0.2">
      <c r="A55" s="9" t="s">
        <v>57</v>
      </c>
      <c r="B55" s="2">
        <v>52047553</v>
      </c>
      <c r="C55" s="2">
        <v>2655985</v>
      </c>
      <c r="D55" s="2">
        <v>2708818</v>
      </c>
      <c r="E55" s="1">
        <v>0</v>
      </c>
      <c r="F55" s="1">
        <v>0</v>
      </c>
      <c r="G55" s="1">
        <v>0</v>
      </c>
      <c r="H55" s="2">
        <v>34775788</v>
      </c>
      <c r="I55" s="9"/>
      <c r="J55" s="1" t="s">
        <v>134</v>
      </c>
    </row>
    <row r="56" spans="1:10" x14ac:dyDescent="0.2">
      <c r="A56" s="9" t="s">
        <v>58</v>
      </c>
      <c r="B56" s="2">
        <v>10758831</v>
      </c>
      <c r="C56" s="2">
        <v>4887659</v>
      </c>
      <c r="D56" s="1">
        <v>0</v>
      </c>
      <c r="E56" s="2">
        <v>648905</v>
      </c>
      <c r="F56" s="2">
        <v>2960979</v>
      </c>
      <c r="G56" s="2">
        <v>171670</v>
      </c>
      <c r="H56" s="2">
        <v>13489820</v>
      </c>
      <c r="I56" s="9"/>
      <c r="J56" s="1" t="s">
        <v>135</v>
      </c>
    </row>
    <row r="57" spans="1:10" x14ac:dyDescent="0.2">
      <c r="A57" s="9" t="s">
        <v>59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2">
        <v>64709</v>
      </c>
      <c r="H57" s="2">
        <v>150922</v>
      </c>
      <c r="I57" s="9"/>
      <c r="J57" s="1" t="s">
        <v>136</v>
      </c>
    </row>
    <row r="58" spans="1:10" x14ac:dyDescent="0.2">
      <c r="A58" s="9" t="s">
        <v>60</v>
      </c>
      <c r="B58" s="1">
        <v>0</v>
      </c>
      <c r="C58" s="2">
        <v>122240</v>
      </c>
      <c r="D58" s="1">
        <v>0</v>
      </c>
      <c r="E58" s="2">
        <v>150993</v>
      </c>
      <c r="F58" s="2">
        <v>87063</v>
      </c>
      <c r="G58" s="2">
        <v>82661</v>
      </c>
      <c r="H58" s="2">
        <v>1521128</v>
      </c>
      <c r="I58" s="9"/>
      <c r="J58" s="1" t="s">
        <v>137</v>
      </c>
    </row>
    <row r="59" spans="1:10" x14ac:dyDescent="0.2">
      <c r="A59" s="9" t="s">
        <v>61</v>
      </c>
      <c r="B59" s="1">
        <v>0</v>
      </c>
      <c r="C59" s="2">
        <v>2512752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9"/>
      <c r="J59" s="1" t="s">
        <v>138</v>
      </c>
    </row>
    <row r="60" spans="1:10" x14ac:dyDescent="0.2">
      <c r="A60" s="9" t="s">
        <v>62</v>
      </c>
      <c r="B60" s="2">
        <v>9440611</v>
      </c>
      <c r="C60" s="2">
        <v>5286266</v>
      </c>
      <c r="D60" s="1">
        <v>0</v>
      </c>
      <c r="E60" s="2">
        <v>0</v>
      </c>
      <c r="F60" s="2">
        <v>2054040</v>
      </c>
      <c r="G60" s="1">
        <v>0</v>
      </c>
      <c r="H60" s="2">
        <v>26962832</v>
      </c>
      <c r="I60" s="9"/>
      <c r="J60" s="1" t="s">
        <v>139</v>
      </c>
    </row>
    <row r="61" spans="1:10" x14ac:dyDescent="0.2">
      <c r="A61" s="9" t="s">
        <v>63</v>
      </c>
      <c r="B61" s="1">
        <v>0</v>
      </c>
      <c r="C61" s="1">
        <v>0</v>
      </c>
      <c r="D61" s="2">
        <v>386853</v>
      </c>
      <c r="E61" s="2">
        <v>96127</v>
      </c>
      <c r="F61" s="1">
        <v>0</v>
      </c>
      <c r="G61" s="2">
        <v>64056</v>
      </c>
      <c r="H61" s="2">
        <v>470778</v>
      </c>
      <c r="I61" s="9"/>
      <c r="J61" s="1" t="s">
        <v>140</v>
      </c>
    </row>
    <row r="62" spans="1:10" x14ac:dyDescent="0.2">
      <c r="A62" s="9" t="s">
        <v>64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2">
        <v>838942</v>
      </c>
      <c r="I62" s="9"/>
      <c r="J62" s="1" t="s">
        <v>141</v>
      </c>
    </row>
    <row r="63" spans="1:10" x14ac:dyDescent="0.2">
      <c r="A63" s="9" t="s">
        <v>65</v>
      </c>
      <c r="B63" s="2">
        <v>2521328</v>
      </c>
      <c r="C63" s="2">
        <v>845002</v>
      </c>
      <c r="D63" s="1">
        <v>0</v>
      </c>
      <c r="E63" s="2">
        <v>318288</v>
      </c>
      <c r="F63" s="2">
        <v>454107</v>
      </c>
      <c r="G63" s="2">
        <v>1070761</v>
      </c>
      <c r="H63" s="2">
        <v>5794070</v>
      </c>
      <c r="I63" s="9"/>
      <c r="J63" s="1" t="s">
        <v>142</v>
      </c>
    </row>
    <row r="64" spans="1:10" x14ac:dyDescent="0.2">
      <c r="A64" s="9" t="s">
        <v>66</v>
      </c>
      <c r="B64" s="2">
        <v>22720770</v>
      </c>
      <c r="C64" s="2">
        <v>13653919</v>
      </c>
      <c r="D64" s="2">
        <v>386853</v>
      </c>
      <c r="E64" s="2">
        <v>1214313</v>
      </c>
      <c r="F64" s="2">
        <v>5556189</v>
      </c>
      <c r="G64" s="2">
        <v>1453857</v>
      </c>
      <c r="H64" s="2">
        <v>49228492</v>
      </c>
      <c r="I64" s="9"/>
      <c r="J64" s="1" t="s">
        <v>143</v>
      </c>
    </row>
    <row r="65" spans="1:10" x14ac:dyDescent="0.2">
      <c r="A65" s="9" t="s">
        <v>67</v>
      </c>
      <c r="B65" s="2">
        <v>74768323</v>
      </c>
      <c r="C65" s="2">
        <v>16309904</v>
      </c>
      <c r="D65" s="2">
        <v>3095671</v>
      </c>
      <c r="E65" s="2">
        <v>1214313</v>
      </c>
      <c r="F65" s="2">
        <v>5556189</v>
      </c>
      <c r="G65" s="2">
        <v>1453857</v>
      </c>
      <c r="H65" s="2">
        <v>84004280</v>
      </c>
      <c r="I65" s="9"/>
      <c r="J65" s="1" t="s">
        <v>144</v>
      </c>
    </row>
    <row r="66" spans="1:10" x14ac:dyDescent="0.2">
      <c r="A66" s="9" t="s">
        <v>68</v>
      </c>
      <c r="B66" s="2">
        <v>94726467</v>
      </c>
      <c r="C66" s="2">
        <v>27849403</v>
      </c>
      <c r="D66" s="2">
        <v>28299745</v>
      </c>
      <c r="E66" s="2">
        <v>11124738</v>
      </c>
      <c r="F66" s="2">
        <v>12554552</v>
      </c>
      <c r="G66" s="2">
        <v>8388930</v>
      </c>
      <c r="H66" s="2">
        <v>127505347</v>
      </c>
      <c r="I66" s="9"/>
      <c r="J66" s="1" t="s">
        <v>145</v>
      </c>
    </row>
    <row r="67" spans="1:10" x14ac:dyDescent="0.2">
      <c r="I67" s="8"/>
    </row>
    <row r="68" spans="1:10" x14ac:dyDescent="0.2">
      <c r="A68" s="10" t="s">
        <v>172</v>
      </c>
      <c r="I68" s="8"/>
      <c r="J68" s="7" t="s">
        <v>173</v>
      </c>
    </row>
    <row r="69" spans="1:10" x14ac:dyDescent="0.2">
      <c r="A69" s="9" t="s">
        <v>69</v>
      </c>
      <c r="B69" s="2">
        <v>43752594</v>
      </c>
      <c r="C69" s="2">
        <v>24004111</v>
      </c>
      <c r="D69" s="2">
        <v>12813365</v>
      </c>
      <c r="E69" s="2">
        <v>17345698</v>
      </c>
      <c r="F69" s="2">
        <v>12331565</v>
      </c>
      <c r="G69" s="2">
        <v>7694562</v>
      </c>
      <c r="H69" s="2">
        <v>133628440</v>
      </c>
      <c r="I69" s="9"/>
      <c r="J69" s="1" t="s">
        <v>146</v>
      </c>
    </row>
    <row r="70" spans="1:10" x14ac:dyDescent="0.2">
      <c r="A70" s="9" t="s">
        <v>70</v>
      </c>
      <c r="B70" s="2">
        <v>41345138</v>
      </c>
      <c r="C70" s="2">
        <v>20704507</v>
      </c>
      <c r="D70" s="2">
        <v>7574821</v>
      </c>
      <c r="E70" s="2">
        <v>15699030</v>
      </c>
      <c r="F70" s="2">
        <v>9412942</v>
      </c>
      <c r="G70" s="2">
        <v>5877756</v>
      </c>
      <c r="H70" s="2">
        <v>96438175</v>
      </c>
      <c r="I70" s="9"/>
      <c r="J70" s="1" t="s">
        <v>147</v>
      </c>
    </row>
    <row r="71" spans="1:10" x14ac:dyDescent="0.2">
      <c r="A71" s="9" t="s">
        <v>71</v>
      </c>
      <c r="B71" s="2">
        <v>251182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9"/>
      <c r="J71" s="1" t="s">
        <v>148</v>
      </c>
    </row>
    <row r="72" spans="1:10" x14ac:dyDescent="0.2">
      <c r="A72" s="9" t="s">
        <v>72</v>
      </c>
      <c r="B72" s="2">
        <v>2658638</v>
      </c>
      <c r="C72" s="2">
        <v>3299604</v>
      </c>
      <c r="D72" s="2">
        <v>5238544</v>
      </c>
      <c r="E72" s="2">
        <v>1646668</v>
      </c>
      <c r="F72" s="2">
        <v>2918623</v>
      </c>
      <c r="G72" s="2">
        <v>1816806</v>
      </c>
      <c r="H72" s="2">
        <v>37190265</v>
      </c>
      <c r="I72" s="9"/>
      <c r="J72" s="1" t="s">
        <v>149</v>
      </c>
    </row>
    <row r="73" spans="1:10" x14ac:dyDescent="0.2">
      <c r="A73" s="9" t="s">
        <v>73</v>
      </c>
      <c r="B73" s="1">
        <v>0</v>
      </c>
      <c r="C73" s="1">
        <v>0</v>
      </c>
      <c r="D73" s="1">
        <v>0</v>
      </c>
      <c r="E73" s="1">
        <v>0</v>
      </c>
      <c r="F73" s="2">
        <v>-79530</v>
      </c>
      <c r="G73" s="1">
        <v>0</v>
      </c>
      <c r="H73" s="1">
        <v>0</v>
      </c>
      <c r="I73" s="9"/>
      <c r="J73" s="1" t="s">
        <v>150</v>
      </c>
    </row>
    <row r="74" spans="1:10" x14ac:dyDescent="0.2">
      <c r="A74" s="9" t="s">
        <v>74</v>
      </c>
      <c r="B74" s="2">
        <v>-116763</v>
      </c>
      <c r="C74" s="2">
        <v>962419</v>
      </c>
      <c r="D74" s="2">
        <v>500432</v>
      </c>
      <c r="E74" s="2">
        <v>242436</v>
      </c>
      <c r="F74" s="2">
        <v>17733</v>
      </c>
      <c r="G74" s="2">
        <v>143886</v>
      </c>
      <c r="H74" s="2">
        <v>578322</v>
      </c>
      <c r="I74" s="9"/>
      <c r="J74" s="1" t="s">
        <v>151</v>
      </c>
    </row>
    <row r="75" spans="1:10" x14ac:dyDescent="0.2">
      <c r="A75" s="9" t="s">
        <v>75</v>
      </c>
      <c r="B75" s="2">
        <v>1156723</v>
      </c>
      <c r="C75" s="2">
        <v>1566553</v>
      </c>
      <c r="D75" s="2">
        <v>1205450</v>
      </c>
      <c r="E75" s="2">
        <v>668062</v>
      </c>
      <c r="F75" s="2">
        <v>822999</v>
      </c>
      <c r="G75" s="2">
        <v>484311</v>
      </c>
      <c r="H75" s="2">
        <v>11122826</v>
      </c>
      <c r="I75" s="9"/>
      <c r="J75" s="1" t="s">
        <v>152</v>
      </c>
    </row>
    <row r="76" spans="1:10" x14ac:dyDescent="0.2">
      <c r="A76" s="9" t="s">
        <v>76</v>
      </c>
      <c r="B76" s="2">
        <v>2755857</v>
      </c>
      <c r="C76" s="2">
        <v>1441365</v>
      </c>
      <c r="D76" s="2">
        <v>1449540</v>
      </c>
      <c r="E76" s="2">
        <v>377812</v>
      </c>
      <c r="F76" s="2">
        <v>1221595</v>
      </c>
      <c r="G76" s="2">
        <v>261486</v>
      </c>
      <c r="H76" s="2">
        <v>14288769</v>
      </c>
      <c r="I76" s="9"/>
      <c r="J76" s="1" t="s">
        <v>153</v>
      </c>
    </row>
    <row r="77" spans="1:10" x14ac:dyDescent="0.2">
      <c r="A77" s="9" t="s">
        <v>77</v>
      </c>
      <c r="B77" s="1">
        <v>0</v>
      </c>
      <c r="C77" s="1">
        <v>0</v>
      </c>
      <c r="D77" s="1">
        <v>0</v>
      </c>
      <c r="E77" s="1">
        <v>0</v>
      </c>
      <c r="F77" s="2">
        <v>67818</v>
      </c>
      <c r="G77" s="1">
        <v>0</v>
      </c>
      <c r="H77" s="1">
        <v>0</v>
      </c>
      <c r="I77" s="9"/>
      <c r="J77" s="1" t="s">
        <v>154</v>
      </c>
    </row>
    <row r="78" spans="1:10" x14ac:dyDescent="0.2">
      <c r="A78" s="9" t="s">
        <v>78</v>
      </c>
      <c r="B78" s="2">
        <v>12000</v>
      </c>
      <c r="C78" s="2">
        <v>223346</v>
      </c>
      <c r="D78" s="2">
        <v>179945</v>
      </c>
      <c r="E78" s="1">
        <v>0</v>
      </c>
      <c r="F78" s="2">
        <v>35000</v>
      </c>
      <c r="G78" s="2">
        <v>110001</v>
      </c>
      <c r="H78" s="2">
        <v>1273735</v>
      </c>
      <c r="I78" s="9"/>
      <c r="J78" s="1" t="s">
        <v>155</v>
      </c>
    </row>
    <row r="79" spans="1:10" x14ac:dyDescent="0.2">
      <c r="A79" s="9" t="s">
        <v>79</v>
      </c>
      <c r="B79" s="2">
        <v>-1382705</v>
      </c>
      <c r="C79" s="2">
        <v>1030759</v>
      </c>
      <c r="D79" s="2">
        <v>2904041</v>
      </c>
      <c r="E79" s="2">
        <v>843230</v>
      </c>
      <c r="F79" s="2">
        <v>709414</v>
      </c>
      <c r="G79" s="2">
        <v>1104894</v>
      </c>
      <c r="H79" s="2">
        <v>11083257</v>
      </c>
      <c r="I79" s="9"/>
      <c r="J79" s="1" t="s">
        <v>156</v>
      </c>
    </row>
    <row r="80" spans="1:10" x14ac:dyDescent="0.2">
      <c r="A80" s="9" t="s">
        <v>80</v>
      </c>
      <c r="B80" s="2">
        <v>215349</v>
      </c>
      <c r="C80" s="2">
        <v>624325</v>
      </c>
      <c r="D80" s="1">
        <v>0</v>
      </c>
      <c r="E80" s="1">
        <v>0</v>
      </c>
      <c r="F80" s="2">
        <v>126276</v>
      </c>
      <c r="G80" s="2">
        <v>1301</v>
      </c>
      <c r="H80" s="2">
        <v>5093126</v>
      </c>
      <c r="I80" s="9"/>
      <c r="J80" s="1" t="s">
        <v>157</v>
      </c>
    </row>
    <row r="81" spans="1:10" x14ac:dyDescent="0.2">
      <c r="A81" s="9" t="s">
        <v>81</v>
      </c>
      <c r="B81" s="2">
        <v>-215349</v>
      </c>
      <c r="C81" s="2">
        <v>-624325</v>
      </c>
      <c r="D81" s="1">
        <v>0</v>
      </c>
      <c r="E81" s="1">
        <v>0</v>
      </c>
      <c r="F81" s="2">
        <v>-126276</v>
      </c>
      <c r="G81" s="2">
        <v>-1301</v>
      </c>
      <c r="H81" s="2">
        <v>-5093126</v>
      </c>
      <c r="I81" s="9"/>
      <c r="J81" s="1" t="s">
        <v>158</v>
      </c>
    </row>
    <row r="82" spans="1:10" x14ac:dyDescent="0.2">
      <c r="A82" s="9" t="s">
        <v>82</v>
      </c>
      <c r="B82" s="2">
        <v>-1598054</v>
      </c>
      <c r="C82" s="2">
        <v>406434</v>
      </c>
      <c r="D82" s="2">
        <v>2904041</v>
      </c>
      <c r="E82" s="2">
        <v>843230</v>
      </c>
      <c r="F82" s="2">
        <v>583138</v>
      </c>
      <c r="G82" s="2">
        <v>1103593</v>
      </c>
      <c r="H82" s="2">
        <v>5990131</v>
      </c>
      <c r="I82" s="9"/>
      <c r="J82" s="1" t="s">
        <v>159</v>
      </c>
    </row>
    <row r="83" spans="1:10" x14ac:dyDescent="0.2">
      <c r="A83" s="9" t="s">
        <v>83</v>
      </c>
      <c r="B83" s="1">
        <v>0</v>
      </c>
      <c r="C83" s="2">
        <v>204103</v>
      </c>
      <c r="D83" s="2">
        <v>495632</v>
      </c>
      <c r="E83" s="2">
        <v>137677</v>
      </c>
      <c r="F83" s="2">
        <v>111007</v>
      </c>
      <c r="G83" s="2">
        <v>82983</v>
      </c>
      <c r="H83" s="2">
        <v>765392</v>
      </c>
      <c r="I83" s="9"/>
      <c r="J83" s="1" t="s">
        <v>160</v>
      </c>
    </row>
    <row r="84" spans="1:10" x14ac:dyDescent="0.2">
      <c r="A84" s="9" t="s">
        <v>84</v>
      </c>
      <c r="B84" s="2">
        <v>-1598054</v>
      </c>
      <c r="C84" s="2">
        <v>202331</v>
      </c>
      <c r="D84" s="2">
        <v>2408409</v>
      </c>
      <c r="E84" s="2">
        <v>705553</v>
      </c>
      <c r="F84" s="2">
        <v>472131</v>
      </c>
      <c r="G84" s="2">
        <v>1020610</v>
      </c>
      <c r="H84" s="2">
        <v>5224739</v>
      </c>
      <c r="I84" s="9"/>
      <c r="J84" s="1" t="s">
        <v>161</v>
      </c>
    </row>
    <row r="85" spans="1:10" x14ac:dyDescent="0.2">
      <c r="A85" s="9" t="s">
        <v>85</v>
      </c>
      <c r="B85" s="2">
        <v>-1598054</v>
      </c>
      <c r="C85" s="2">
        <v>202331</v>
      </c>
      <c r="D85" s="2">
        <v>2408409</v>
      </c>
      <c r="E85" s="2">
        <v>705553</v>
      </c>
      <c r="F85" s="2">
        <v>472131</v>
      </c>
      <c r="G85" s="2">
        <v>1020610</v>
      </c>
      <c r="H85" s="2">
        <v>5224739</v>
      </c>
      <c r="I85" s="9"/>
      <c r="J85" s="1" t="s">
        <v>162</v>
      </c>
    </row>
    <row r="86" spans="1:10" x14ac:dyDescent="0.2">
      <c r="A86" s="9" t="s">
        <v>86</v>
      </c>
      <c r="B86" s="1">
        <v>-1598054</v>
      </c>
      <c r="C86" s="1">
        <v>202331</v>
      </c>
      <c r="D86" s="1">
        <v>2408409</v>
      </c>
      <c r="E86" s="1">
        <v>705553</v>
      </c>
      <c r="F86" s="1">
        <v>472131</v>
      </c>
      <c r="G86" s="1">
        <v>1020610</v>
      </c>
      <c r="H86" s="2">
        <v>5379753</v>
      </c>
      <c r="I86" s="9"/>
      <c r="J86" s="1" t="s">
        <v>163</v>
      </c>
    </row>
    <row r="87" spans="1:10" x14ac:dyDescent="0.2">
      <c r="A87" s="9" t="s">
        <v>87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2">
        <v>-155014</v>
      </c>
      <c r="I87" s="9"/>
      <c r="J87" s="1" t="s">
        <v>164</v>
      </c>
    </row>
    <row r="88" spans="1:10" x14ac:dyDescent="0.2">
      <c r="I88" s="8"/>
    </row>
    <row r="89" spans="1:10" x14ac:dyDescent="0.2">
      <c r="A89" s="7" t="s">
        <v>174</v>
      </c>
      <c r="I89" s="8"/>
      <c r="J89" s="7" t="s">
        <v>175</v>
      </c>
    </row>
    <row r="90" spans="1:10" x14ac:dyDescent="0.2">
      <c r="A90" s="9" t="s">
        <v>88</v>
      </c>
      <c r="B90" s="2">
        <v>-1081298</v>
      </c>
      <c r="C90" s="2">
        <v>1065621</v>
      </c>
      <c r="D90" s="2">
        <v>1193043</v>
      </c>
      <c r="E90" s="2">
        <v>1883644</v>
      </c>
      <c r="F90" s="2">
        <v>2422992</v>
      </c>
      <c r="G90" s="2">
        <v>1118787</v>
      </c>
      <c r="H90" s="2">
        <v>5582626</v>
      </c>
      <c r="I90" s="9"/>
      <c r="J90" s="1" t="s">
        <v>165</v>
      </c>
    </row>
    <row r="91" spans="1:10" x14ac:dyDescent="0.2">
      <c r="A91" s="9" t="s">
        <v>89</v>
      </c>
      <c r="B91" s="2">
        <v>-1899025</v>
      </c>
      <c r="C91" s="2">
        <v>-826813</v>
      </c>
      <c r="D91" s="2">
        <v>215840</v>
      </c>
      <c r="E91" s="2">
        <v>-65629</v>
      </c>
      <c r="F91" s="2">
        <v>-46627</v>
      </c>
      <c r="G91" s="2">
        <v>-229522</v>
      </c>
      <c r="H91" s="2">
        <v>-10346531</v>
      </c>
      <c r="I91" s="9"/>
      <c r="J91" s="1" t="s">
        <v>166</v>
      </c>
    </row>
    <row r="92" spans="1:10" x14ac:dyDescent="0.2">
      <c r="A92" s="9" t="s">
        <v>90</v>
      </c>
      <c r="B92" s="2">
        <v>3331932</v>
      </c>
      <c r="C92" s="2">
        <v>-162059</v>
      </c>
      <c r="D92" s="2">
        <v>-1626701</v>
      </c>
      <c r="E92" s="2">
        <v>-930450</v>
      </c>
      <c r="F92" s="2">
        <v>-889862</v>
      </c>
      <c r="G92" s="2">
        <v>-994817</v>
      </c>
      <c r="H92" s="2">
        <v>4871994</v>
      </c>
      <c r="I92" s="9"/>
      <c r="J92" s="1" t="s">
        <v>167</v>
      </c>
    </row>
    <row r="93" spans="1:10" x14ac:dyDescent="0.2">
      <c r="A93" s="1" t="s">
        <v>91</v>
      </c>
      <c r="B93" s="2">
        <v>188933</v>
      </c>
      <c r="C93" s="2">
        <v>98903</v>
      </c>
      <c r="D93" s="2">
        <v>1640516</v>
      </c>
      <c r="E93" s="2">
        <v>3912112</v>
      </c>
      <c r="F93" s="2">
        <v>17661</v>
      </c>
      <c r="G93" s="2">
        <v>2939441</v>
      </c>
      <c r="H93" s="2">
        <v>3028541</v>
      </c>
      <c r="I93" s="9"/>
      <c r="J93" s="1" t="s">
        <v>168</v>
      </c>
    </row>
    <row r="94" spans="1:10" x14ac:dyDescent="0.2">
      <c r="A94" s="1" t="s">
        <v>92</v>
      </c>
      <c r="B94" s="2">
        <v>540542</v>
      </c>
      <c r="C94" s="2">
        <v>175652</v>
      </c>
      <c r="D94" s="2">
        <v>1422698</v>
      </c>
      <c r="E94" s="2">
        <v>4799677</v>
      </c>
      <c r="F94" s="2">
        <v>1504164</v>
      </c>
      <c r="G94" s="2">
        <v>2833889</v>
      </c>
      <c r="H94" s="2">
        <v>3136630</v>
      </c>
      <c r="I94" s="9"/>
      <c r="J94" s="1" t="s">
        <v>169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825F-93D1-4129-99A1-9E9DCFE463C3}">
  <dimension ref="B3:AB38"/>
  <sheetViews>
    <sheetView zoomScale="90" zoomScaleNormal="90" workbookViewId="0">
      <selection activeCell="C3" sqref="C3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15" customWidth="1"/>
    <col min="7" max="9" width="21.42578125" customWidth="1"/>
    <col min="10" max="10" width="16" customWidth="1"/>
    <col min="11" max="11" width="38.42578125" bestFit="1" customWidth="1"/>
    <col min="12" max="12" width="12.140625" bestFit="1" customWidth="1"/>
    <col min="21" max="27" width="9.42578125" bestFit="1" customWidth="1"/>
    <col min="28" max="28" width="16.85546875" bestFit="1" customWidth="1"/>
  </cols>
  <sheetData>
    <row r="3" spans="2:28" ht="32.25" customHeight="1" x14ac:dyDescent="0.2">
      <c r="B3" s="12"/>
      <c r="C3" s="6" t="s">
        <v>9</v>
      </c>
      <c r="D3" s="6" t="s">
        <v>8</v>
      </c>
      <c r="E3" s="6" t="s">
        <v>10</v>
      </c>
      <c r="F3" s="6" t="s">
        <v>11</v>
      </c>
      <c r="G3" s="6" t="s">
        <v>13</v>
      </c>
      <c r="H3" s="6" t="s">
        <v>15</v>
      </c>
      <c r="I3" s="6" t="s">
        <v>14</v>
      </c>
      <c r="J3" s="6" t="s">
        <v>12</v>
      </c>
      <c r="K3" s="12"/>
    </row>
    <row r="4" spans="2:28" ht="51" x14ac:dyDescent="0.2">
      <c r="B4" s="13" t="s">
        <v>178</v>
      </c>
      <c r="C4" s="6" t="s">
        <v>2</v>
      </c>
      <c r="D4" s="6" t="s">
        <v>1</v>
      </c>
      <c r="E4" s="6" t="s">
        <v>0</v>
      </c>
      <c r="F4" s="6" t="s">
        <v>7</v>
      </c>
      <c r="G4" s="6" t="s">
        <v>5</v>
      </c>
      <c r="H4" s="6" t="s">
        <v>3</v>
      </c>
      <c r="I4" s="6" t="s">
        <v>6</v>
      </c>
      <c r="J4" s="6" t="s">
        <v>4</v>
      </c>
      <c r="K4" s="13" t="s">
        <v>179</v>
      </c>
    </row>
    <row r="5" spans="2:28" ht="15" x14ac:dyDescent="0.2">
      <c r="B5" s="14"/>
      <c r="C5" s="6">
        <v>141002</v>
      </c>
      <c r="D5" s="6">
        <v>141004</v>
      </c>
      <c r="E5" s="6">
        <v>141029</v>
      </c>
      <c r="F5" s="6">
        <v>141052</v>
      </c>
      <c r="G5" s="6">
        <v>141094</v>
      </c>
      <c r="H5" s="6">
        <v>141141</v>
      </c>
      <c r="I5" s="6">
        <v>141222</v>
      </c>
      <c r="J5" s="6">
        <v>141084</v>
      </c>
      <c r="K5" s="14"/>
    </row>
    <row r="6" spans="2:28" ht="14.25" x14ac:dyDescent="0.2">
      <c r="B6" s="15" t="s">
        <v>180</v>
      </c>
      <c r="C6" s="16">
        <v>1</v>
      </c>
      <c r="D6" s="16">
        <v>1</v>
      </c>
      <c r="E6" s="16">
        <v>1</v>
      </c>
      <c r="F6" s="16">
        <v>1</v>
      </c>
      <c r="G6" s="16">
        <v>1</v>
      </c>
      <c r="H6" s="16">
        <v>1</v>
      </c>
      <c r="I6" s="16">
        <v>1</v>
      </c>
      <c r="J6" s="16">
        <v>1</v>
      </c>
      <c r="K6" s="17" t="s">
        <v>181</v>
      </c>
    </row>
    <row r="7" spans="2:28" ht="14.25" x14ac:dyDescent="0.2">
      <c r="B7" s="15" t="s">
        <v>182</v>
      </c>
      <c r="C7" s="26">
        <v>1.22</v>
      </c>
      <c r="D7" s="26">
        <v>3.1</v>
      </c>
      <c r="E7" s="26">
        <v>2.6</v>
      </c>
      <c r="F7" s="26">
        <v>2.13</v>
      </c>
      <c r="G7" s="26">
        <v>0.75</v>
      </c>
      <c r="H7" s="26">
        <v>2.5</v>
      </c>
      <c r="I7" s="26">
        <v>5.2</v>
      </c>
      <c r="J7" s="26">
        <v>1.21</v>
      </c>
      <c r="K7" s="18" t="s">
        <v>184</v>
      </c>
      <c r="U7" s="28"/>
      <c r="V7" s="28"/>
      <c r="W7" s="28"/>
      <c r="X7" s="28"/>
      <c r="Y7" s="28"/>
      <c r="Z7" s="28"/>
      <c r="AA7" s="28"/>
      <c r="AB7" s="28"/>
    </row>
    <row r="8" spans="2:28" ht="14.25" x14ac:dyDescent="0.2">
      <c r="B8" s="15" t="s">
        <v>185</v>
      </c>
      <c r="C8" s="19">
        <v>42521148.5</v>
      </c>
      <c r="D8" s="19">
        <v>75528.710000000006</v>
      </c>
      <c r="E8" s="19">
        <v>38446.199999999997</v>
      </c>
      <c r="F8" s="19">
        <v>746651.03</v>
      </c>
      <c r="G8" s="19">
        <v>2653914.33</v>
      </c>
      <c r="H8" s="19">
        <v>62240.92</v>
      </c>
      <c r="I8" s="19">
        <v>273495.53999999998</v>
      </c>
      <c r="J8" s="19">
        <v>824</v>
      </c>
      <c r="K8" s="18" t="s">
        <v>186</v>
      </c>
      <c r="U8" s="28"/>
      <c r="V8" s="28"/>
      <c r="W8" s="28"/>
      <c r="X8" s="28"/>
      <c r="Y8" s="28"/>
      <c r="Z8" s="28"/>
      <c r="AA8" s="28"/>
      <c r="AB8" s="28"/>
    </row>
    <row r="9" spans="2:28" ht="14.25" x14ac:dyDescent="0.2">
      <c r="B9" s="15" t="s">
        <v>187</v>
      </c>
      <c r="C9" s="19">
        <v>24782876</v>
      </c>
      <c r="D9" s="19">
        <v>22093</v>
      </c>
      <c r="E9" s="19">
        <v>14787</v>
      </c>
      <c r="F9" s="19">
        <v>341896</v>
      </c>
      <c r="G9" s="19">
        <v>1950642</v>
      </c>
      <c r="H9" s="19">
        <v>23201</v>
      </c>
      <c r="I9" s="19">
        <v>48176</v>
      </c>
      <c r="J9" s="19">
        <v>600</v>
      </c>
      <c r="K9" s="18" t="s">
        <v>188</v>
      </c>
      <c r="U9" s="28"/>
      <c r="V9" s="28"/>
      <c r="W9" s="28"/>
      <c r="X9" s="28"/>
      <c r="Y9" s="28"/>
      <c r="Z9" s="28"/>
      <c r="AA9" s="28"/>
      <c r="AB9" s="28"/>
    </row>
    <row r="10" spans="2:28" ht="14.25" x14ac:dyDescent="0.2">
      <c r="B10" s="15" t="s">
        <v>189</v>
      </c>
      <c r="C10" s="19">
        <v>8809</v>
      </c>
      <c r="D10" s="19">
        <v>139</v>
      </c>
      <c r="E10" s="19">
        <v>4</v>
      </c>
      <c r="F10" s="19">
        <v>1387</v>
      </c>
      <c r="G10" s="19">
        <v>5385</v>
      </c>
      <c r="H10" s="19">
        <v>150</v>
      </c>
      <c r="I10" s="19">
        <v>181</v>
      </c>
      <c r="J10" s="19">
        <v>8</v>
      </c>
      <c r="K10" s="18" t="s">
        <v>190</v>
      </c>
      <c r="U10" s="28"/>
      <c r="V10" s="28"/>
      <c r="W10" s="28"/>
      <c r="X10" s="28"/>
      <c r="Y10" s="28"/>
      <c r="Z10" s="28"/>
      <c r="AA10" s="28"/>
      <c r="AB10" s="28"/>
    </row>
    <row r="11" spans="2:28" ht="14.25" x14ac:dyDescent="0.2">
      <c r="B11" s="15" t="s">
        <v>191</v>
      </c>
      <c r="C11" s="19">
        <v>23558305</v>
      </c>
      <c r="D11" s="19">
        <v>4000000</v>
      </c>
      <c r="E11" s="19">
        <v>10000000</v>
      </c>
      <c r="F11" s="19">
        <v>6000000</v>
      </c>
      <c r="G11" s="19">
        <v>11615912</v>
      </c>
      <c r="H11" s="19">
        <v>4000000</v>
      </c>
      <c r="I11" s="19">
        <v>28000000</v>
      </c>
      <c r="J11" s="19">
        <v>30000000</v>
      </c>
      <c r="K11" s="18" t="s">
        <v>192</v>
      </c>
      <c r="U11" s="28"/>
      <c r="V11" s="28"/>
      <c r="W11" s="28"/>
      <c r="X11" s="28"/>
      <c r="Y11" s="28"/>
      <c r="Z11" s="28"/>
      <c r="AA11" s="28"/>
      <c r="AB11" s="28"/>
    </row>
    <row r="12" spans="2:28" ht="14.25" x14ac:dyDescent="0.2">
      <c r="B12" s="15" t="s">
        <v>193</v>
      </c>
      <c r="C12" s="19">
        <v>28741132.099999998</v>
      </c>
      <c r="D12" s="19">
        <v>12400000</v>
      </c>
      <c r="E12" s="19">
        <v>26000000</v>
      </c>
      <c r="F12" s="19">
        <v>12780000</v>
      </c>
      <c r="G12" s="19">
        <v>8711934</v>
      </c>
      <c r="H12" s="19">
        <v>10000000</v>
      </c>
      <c r="I12" s="19">
        <v>145600000</v>
      </c>
      <c r="J12" s="19">
        <v>36300000</v>
      </c>
      <c r="K12" s="18" t="s">
        <v>194</v>
      </c>
      <c r="U12" s="28"/>
      <c r="V12" s="28"/>
      <c r="W12" s="28"/>
      <c r="X12" s="28"/>
      <c r="Y12" s="28"/>
      <c r="Z12" s="28"/>
      <c r="AA12" s="28"/>
      <c r="AB12" s="28"/>
    </row>
    <row r="13" spans="2:28" ht="14.25" x14ac:dyDescent="0.2">
      <c r="B13" s="15" t="s">
        <v>195</v>
      </c>
      <c r="C13" s="20">
        <v>44926</v>
      </c>
      <c r="D13" s="20">
        <v>44926</v>
      </c>
      <c r="E13" s="20">
        <v>44926</v>
      </c>
      <c r="F13" s="20">
        <v>44926</v>
      </c>
      <c r="G13" s="20">
        <v>44926</v>
      </c>
      <c r="H13" s="20">
        <v>44926</v>
      </c>
      <c r="I13" s="20">
        <v>44926</v>
      </c>
      <c r="J13" s="20">
        <v>44926</v>
      </c>
      <c r="K13" s="18" t="s">
        <v>196</v>
      </c>
    </row>
    <row r="16" spans="2:28" ht="15" x14ac:dyDescent="0.2">
      <c r="B16" s="21" t="s">
        <v>197</v>
      </c>
      <c r="C16" s="22"/>
      <c r="D16" s="22"/>
      <c r="E16" s="22"/>
      <c r="F16" s="22"/>
      <c r="G16" s="22"/>
      <c r="H16" s="22"/>
      <c r="I16" s="22"/>
      <c r="J16" s="22"/>
      <c r="K16" s="23" t="s">
        <v>198</v>
      </c>
    </row>
    <row r="17" spans="2:11" ht="14.25" x14ac:dyDescent="0.2">
      <c r="B17" s="24" t="s">
        <v>199</v>
      </c>
      <c r="C17" s="25">
        <f>+C9*100/C11</f>
        <v>105.19804374720508</v>
      </c>
      <c r="D17" s="25">
        <f t="shared" ref="D17:I17" si="0">+D9*100/D11</f>
        <v>0.55232499999999995</v>
      </c>
      <c r="E17" s="25">
        <f t="shared" si="0"/>
        <v>0.14787</v>
      </c>
      <c r="F17" s="25">
        <f t="shared" si="0"/>
        <v>5.698266666666667</v>
      </c>
      <c r="G17" s="25">
        <f t="shared" si="0"/>
        <v>16.79284416066513</v>
      </c>
      <c r="H17" s="25">
        <f t="shared" si="0"/>
        <v>0.58002500000000001</v>
      </c>
      <c r="I17" s="25">
        <f t="shared" si="0"/>
        <v>0.17205714285714285</v>
      </c>
      <c r="J17" s="25">
        <f>+J9*100/J11</f>
        <v>2E-3</v>
      </c>
      <c r="K17" s="17" t="s">
        <v>200</v>
      </c>
    </row>
    <row r="18" spans="2:11" ht="14.25" x14ac:dyDescent="0.2">
      <c r="B18" s="15" t="s">
        <v>201</v>
      </c>
      <c r="C18" s="26">
        <f>+'Annual Financial Data'!B86/'Financial Ratios'!C11</f>
        <v>-6.783399739497388E-2</v>
      </c>
      <c r="D18" s="26">
        <f>+'Annual Financial Data'!C86/'Financial Ratios'!D11</f>
        <v>5.0582750000000003E-2</v>
      </c>
      <c r="E18" s="26">
        <f>+'Annual Financial Data'!D86/'Financial Ratios'!E11</f>
        <v>0.2408409</v>
      </c>
      <c r="F18" s="26">
        <f>+'Annual Financial Data'!E86/'Financial Ratios'!F11</f>
        <v>0.11759216666666666</v>
      </c>
      <c r="G18" s="26">
        <f>+'Annual Financial Data'!F86/'Financial Ratios'!G11</f>
        <v>4.0645194281774863E-2</v>
      </c>
      <c r="H18" s="26">
        <f>+'Annual Financial Data'!G86/'Financial Ratios'!H11</f>
        <v>0.2551525</v>
      </c>
      <c r="I18" s="26">
        <f>+'Annual Financial Data'!H86/'Financial Ratios'!I11</f>
        <v>0.19213403571428572</v>
      </c>
      <c r="J18" s="26">
        <f>+'Annual Financial Data'!I86/'Financial Ratios'!J11</f>
        <v>0</v>
      </c>
      <c r="K18" s="18" t="s">
        <v>202</v>
      </c>
    </row>
    <row r="19" spans="2:11" ht="14.25" x14ac:dyDescent="0.2">
      <c r="B19" s="15" t="s">
        <v>203</v>
      </c>
      <c r="C19" s="26">
        <f>+'Annual Financial Data'!B45/'Financial Ratios'!C11</f>
        <v>0.84718081373002008</v>
      </c>
      <c r="D19" s="26">
        <f>+'Annual Financial Data'!C45/'Financial Ratios'!D11</f>
        <v>2.8848747499999998</v>
      </c>
      <c r="E19" s="26">
        <f>+'Annual Financial Data'!D45/'Financial Ratios'!E11</f>
        <v>2.5204073999999999</v>
      </c>
      <c r="F19" s="26">
        <f>+'Annual Financial Data'!E45/'Financial Ratios'!F11</f>
        <v>1.6517375000000001</v>
      </c>
      <c r="G19" s="26">
        <f>+'Annual Financial Data'!F45/'Financial Ratios'!G11</f>
        <v>0.6024807178291296</v>
      </c>
      <c r="H19" s="26">
        <f>+'Annual Financial Data'!G45/'Financial Ratios'!H11</f>
        <v>1.73376825</v>
      </c>
      <c r="I19" s="26">
        <f>+'Annual Financial Data'!H45/'Financial Ratios'!I11</f>
        <v>1.4014667857142857</v>
      </c>
      <c r="J19" s="26">
        <f>+'Annual Financial Data'!I45/'Financial Ratios'!J11</f>
        <v>0</v>
      </c>
      <c r="K19" s="18" t="s">
        <v>204</v>
      </c>
    </row>
    <row r="20" spans="2:11" ht="14.25" x14ac:dyDescent="0.2">
      <c r="B20" s="15" t="s">
        <v>205</v>
      </c>
      <c r="C20" s="26">
        <f>+C12/'Annual Financial Data'!B86</f>
        <v>-17.985081918383234</v>
      </c>
      <c r="D20" s="26">
        <f>+D12/'Annual Financial Data'!C86</f>
        <v>61.285714991770909</v>
      </c>
      <c r="E20" s="26">
        <f>+E12/'Annual Financial Data'!D86</f>
        <v>10.795508570180564</v>
      </c>
      <c r="F20" s="26">
        <f>+F12/'Annual Financial Data'!E86</f>
        <v>18.113451434548502</v>
      </c>
      <c r="G20" s="26">
        <f>+G12/'Annual Financial Data'!F86</f>
        <v>18.452365974697699</v>
      </c>
      <c r="H20" s="26">
        <f>+H12/'Annual Financial Data'!G86</f>
        <v>9.7980619433476051</v>
      </c>
      <c r="I20" s="26">
        <f>+I12/'Annual Financial Data'!H86</f>
        <v>27.064439575571591</v>
      </c>
      <c r="J20" s="26" t="s">
        <v>183</v>
      </c>
      <c r="K20" s="18" t="s">
        <v>206</v>
      </c>
    </row>
    <row r="21" spans="2:11" ht="14.25" x14ac:dyDescent="0.2">
      <c r="B21" s="15" t="s">
        <v>207</v>
      </c>
      <c r="C21" s="26">
        <f>+C12/'Annual Financial Data'!B45</f>
        <v>1.4400703843002636</v>
      </c>
      <c r="D21" s="26">
        <f>+D12/'Annual Financial Data'!C45</f>
        <v>1.0745700484917067</v>
      </c>
      <c r="E21" s="26">
        <f>+E12/'Annual Financial Data'!D45</f>
        <v>1.031579259765703</v>
      </c>
      <c r="F21" s="26">
        <f>+F12/'Annual Financial Data'!E45</f>
        <v>1.2895511544661304</v>
      </c>
      <c r="G21" s="26">
        <f>+G12/'Annual Financial Data'!F45</f>
        <v>1.2448531177934039</v>
      </c>
      <c r="H21" s="26">
        <f>+H12/'Annual Financial Data'!G45</f>
        <v>1.441945888673414</v>
      </c>
      <c r="I21" s="26">
        <f>+I12/'Annual Financial Data'!H45</f>
        <v>3.7103983148267874</v>
      </c>
      <c r="J21" s="26" t="s">
        <v>183</v>
      </c>
      <c r="K21" s="18" t="s">
        <v>208</v>
      </c>
    </row>
    <row r="22" spans="2:11" x14ac:dyDescent="0.2">
      <c r="C22" s="27"/>
      <c r="D22" s="27"/>
      <c r="E22" s="27"/>
      <c r="F22" s="27"/>
      <c r="G22" s="27"/>
      <c r="H22" s="27"/>
      <c r="I22" s="27"/>
      <c r="J22" s="27"/>
    </row>
    <row r="23" spans="2:11" ht="14.25" x14ac:dyDescent="0.2">
      <c r="B23" s="15" t="s">
        <v>209</v>
      </c>
      <c r="C23" s="26">
        <f>+'Annual Financial Data'!B72*100/'Annual Financial Data'!B69</f>
        <v>6.0765265712016987</v>
      </c>
      <c r="D23" s="26">
        <f>+'Annual Financial Data'!C72*100/'Annual Financial Data'!C69</f>
        <v>13.745995425533568</v>
      </c>
      <c r="E23" s="26">
        <f>+'Annual Financial Data'!D72*100/'Annual Financial Data'!D69</f>
        <v>40.883436942598607</v>
      </c>
      <c r="F23" s="26">
        <f>+'Annual Financial Data'!E72*100/'Annual Financial Data'!E69</f>
        <v>9.493235729112774</v>
      </c>
      <c r="G23" s="26">
        <f>+'Annual Financial Data'!F72*100/'Annual Financial Data'!F69</f>
        <v>23.667904276545595</v>
      </c>
      <c r="H23" s="26">
        <f>+'Annual Financial Data'!G72*100/'Annual Financial Data'!G69</f>
        <v>23.611558396696264</v>
      </c>
      <c r="I23" s="26">
        <f>+'Annual Financial Data'!H72*100/'Annual Financial Data'!H69</f>
        <v>27.831100175980502</v>
      </c>
      <c r="J23" s="26" t="s">
        <v>183</v>
      </c>
      <c r="K23" s="18" t="s">
        <v>210</v>
      </c>
    </row>
    <row r="24" spans="2:11" ht="14.25" x14ac:dyDescent="0.2">
      <c r="B24" s="15" t="s">
        <v>211</v>
      </c>
      <c r="C24" s="26">
        <f>+('Annual Financial Data'!B82+'Annual Financial Data'!B80)*100/'Annual Financial Data'!B69</f>
        <v>-3.1602811938419011</v>
      </c>
      <c r="D24" s="26">
        <f>+('Annual Financial Data'!C82+'Annual Financial Data'!C80)*100/'Annual Financial Data'!C69</f>
        <v>4.2940936242129526</v>
      </c>
      <c r="E24" s="26">
        <f>+('Annual Financial Data'!D82+'Annual Financial Data'!D80)*100/'Annual Financial Data'!D69</f>
        <v>22.664155746753487</v>
      </c>
      <c r="F24" s="26">
        <f>+('Annual Financial Data'!E82+'Annual Financial Data'!E80)*100/'Annual Financial Data'!E69</f>
        <v>4.8613206571450744</v>
      </c>
      <c r="G24" s="26">
        <f>+('Annual Financial Data'!F82+'Annual Financial Data'!F80)*100/'Annual Financial Data'!F69</f>
        <v>5.7528302368758544</v>
      </c>
      <c r="H24" s="26">
        <f>+('Annual Financial Data'!G82+'Annual Financial Data'!G80)*100/'Annual Financial Data'!G69</f>
        <v>14.359413830182927</v>
      </c>
      <c r="I24" s="26">
        <f>+('Annual Financial Data'!H82+'Annual Financial Data'!H80)*100/'Annual Financial Data'!H69</f>
        <v>8.2940854506720267</v>
      </c>
      <c r="J24" s="26" t="s">
        <v>183</v>
      </c>
      <c r="K24" s="18" t="s">
        <v>212</v>
      </c>
    </row>
    <row r="25" spans="2:11" ht="14.25" x14ac:dyDescent="0.2">
      <c r="B25" s="15" t="s">
        <v>213</v>
      </c>
      <c r="C25" s="26">
        <f>+'Annual Financial Data'!B85*100/'Annual Financial Data'!B69</f>
        <v>-3.6524782964868323</v>
      </c>
      <c r="D25" s="26">
        <f>+'Annual Financial Data'!C85*100/'Annual Financial Data'!C69</f>
        <v>0.84290145133889771</v>
      </c>
      <c r="E25" s="26">
        <f>+'Annual Financial Data'!D85*100/'Annual Financial Data'!D69</f>
        <v>18.796069572668848</v>
      </c>
      <c r="F25" s="26">
        <f>+'Annual Financial Data'!E85*100/'Annual Financial Data'!E69</f>
        <v>4.0675964726239329</v>
      </c>
      <c r="G25" s="26">
        <f>+'Annual Financial Data'!F85*100/'Annual Financial Data'!F69</f>
        <v>3.828638133116113</v>
      </c>
      <c r="H25" s="26">
        <f>+'Annual Financial Data'!G85*100/'Annual Financial Data'!G69</f>
        <v>13.264042839605425</v>
      </c>
      <c r="I25" s="26">
        <f>+'Annual Financial Data'!H85*100/'Annual Financial Data'!H69</f>
        <v>3.9099004672957345</v>
      </c>
      <c r="J25" s="26" t="s">
        <v>183</v>
      </c>
      <c r="K25" s="18" t="s">
        <v>228</v>
      </c>
    </row>
    <row r="26" spans="2:11" ht="14.25" x14ac:dyDescent="0.2">
      <c r="B26" s="15" t="s">
        <v>214</v>
      </c>
      <c r="C26" s="26">
        <f>+'Annual Financial Data'!B85*100/'Annual Financial Data'!B36</f>
        <v>-1.6870195317217942</v>
      </c>
      <c r="D26" s="26">
        <f>+'Annual Financial Data'!C85*100/'Annual Financial Data'!C36</f>
        <v>0.72651826683681509</v>
      </c>
      <c r="E26" s="26">
        <f>+'Annual Financial Data'!D85*100/'Annual Financial Data'!D36</f>
        <v>8.5103558353617679</v>
      </c>
      <c r="F26" s="26">
        <f>+'Annual Financial Data'!E85*100/'Annual Financial Data'!E36</f>
        <v>6.3421988005470329</v>
      </c>
      <c r="G26" s="26">
        <f>+'Annual Financial Data'!F85*100/'Annual Financial Data'!F36</f>
        <v>3.7606359828690024</v>
      </c>
      <c r="H26" s="26">
        <f>+'Annual Financial Data'!G85*100/'Annual Financial Data'!G36</f>
        <v>12.166152298326486</v>
      </c>
      <c r="I26" s="26">
        <f>+'Annual Financial Data'!H85*100/'Annual Financial Data'!H36</f>
        <v>4.0976626650802341</v>
      </c>
      <c r="J26" s="26" t="s">
        <v>183</v>
      </c>
      <c r="K26" s="18" t="s">
        <v>215</v>
      </c>
    </row>
    <row r="27" spans="2:11" ht="14.25" x14ac:dyDescent="0.2">
      <c r="B27" s="15" t="s">
        <v>216</v>
      </c>
      <c r="C27" s="26">
        <f>+'Annual Financial Data'!B86*100/'Annual Financial Data'!B45</f>
        <v>-8.007027106328124</v>
      </c>
      <c r="D27" s="26">
        <f>+'Annual Financial Data'!C86*100/'Annual Financial Data'!C45</f>
        <v>1.7533776813014152</v>
      </c>
      <c r="E27" s="26">
        <f>+'Annual Financial Data'!D86*100/'Annual Financial Data'!D45</f>
        <v>9.5556337439732957</v>
      </c>
      <c r="F27" s="26">
        <f>+'Annual Financial Data'!E86*100/'Annual Financial Data'!E45</f>
        <v>7.1193011399612027</v>
      </c>
      <c r="G27" s="26">
        <f>+'Annual Financial Data'!F86*100/'Annual Financial Data'!F45</f>
        <v>6.7463062433314764</v>
      </c>
      <c r="H27" s="26">
        <f>+'Annual Financial Data'!G86*100/'Annual Financial Data'!G45</f>
        <v>14.716643934389731</v>
      </c>
      <c r="I27" s="26">
        <f>+'Annual Financial Data'!H86*100/'Annual Financial Data'!H45</f>
        <v>13.709496198752991</v>
      </c>
      <c r="J27" s="26" t="s">
        <v>183</v>
      </c>
      <c r="K27" s="18" t="s">
        <v>217</v>
      </c>
    </row>
    <row r="28" spans="2:11" x14ac:dyDescent="0.2">
      <c r="C28" s="27"/>
      <c r="D28" s="27"/>
      <c r="E28" s="27"/>
      <c r="F28" s="27"/>
      <c r="G28" s="27"/>
      <c r="H28" s="27"/>
      <c r="I28" s="27"/>
      <c r="J28" s="27"/>
    </row>
    <row r="29" spans="2:11" ht="14.25" x14ac:dyDescent="0.2">
      <c r="B29" s="15" t="s">
        <v>218</v>
      </c>
      <c r="C29" s="26">
        <f>+'Annual Financial Data'!B65*100/'Annual Financial Data'!B36</f>
        <v>78.930762824712971</v>
      </c>
      <c r="D29" s="26">
        <f>+'Annual Financial Data'!C65*100/'Annual Financial Data'!C36</f>
        <v>58.564644994364869</v>
      </c>
      <c r="E29" s="26">
        <f>+'Annual Financial Data'!D65*100/'Annual Financial Data'!D36</f>
        <v>10.938865350200151</v>
      </c>
      <c r="F29" s="26">
        <f>+'Annual Financial Data'!E65*100/'Annual Financial Data'!E36</f>
        <v>10.915430098218943</v>
      </c>
      <c r="G29" s="26">
        <f>+'Annual Financial Data'!F65*100/'Annual Financial Data'!F36</f>
        <v>44.256370119778069</v>
      </c>
      <c r="H29" s="26">
        <f>+'Annual Financial Data'!G65*100/'Annual Financial Data'!G36</f>
        <v>17.330660763649238</v>
      </c>
      <c r="I29" s="26">
        <f>+'Annual Financial Data'!H65*100/'Annual Financial Data'!H36</f>
        <v>65.882946853985658</v>
      </c>
      <c r="J29" s="26" t="s">
        <v>183</v>
      </c>
      <c r="K29" s="18" t="s">
        <v>219</v>
      </c>
    </row>
    <row r="30" spans="2:11" ht="14.25" x14ac:dyDescent="0.2">
      <c r="B30" s="15" t="s">
        <v>220</v>
      </c>
      <c r="C30" s="26">
        <f>+('Annual Financial Data'!B45+'Annual Financial Data'!B46)*100/'Annual Financial Data'!B36</f>
        <v>21.069237175287029</v>
      </c>
      <c r="D30" s="26">
        <f>+('Annual Financial Data'!C45+'Annual Financial Data'!C46)*100/'Annual Financial Data'!C36</f>
        <v>41.435355005635131</v>
      </c>
      <c r="E30" s="26">
        <f>+('Annual Financial Data'!D45+'Annual Financial Data'!D46)*100/'Annual Financial Data'!D36</f>
        <v>89.061134649799854</v>
      </c>
      <c r="F30" s="26">
        <f>+('Annual Financial Data'!E45+'Annual Financial Data'!E46)*100/'Annual Financial Data'!E36</f>
        <v>89.084569901781052</v>
      </c>
      <c r="G30" s="26">
        <f>+('Annual Financial Data'!F45+'Annual Financial Data'!F46)*100/'Annual Financial Data'!F36</f>
        <v>55.743629880221931</v>
      </c>
      <c r="H30" s="26">
        <f>+('Annual Financial Data'!G45+'Annual Financial Data'!G46)*100/'Annual Financial Data'!G36</f>
        <v>82.669339236350766</v>
      </c>
      <c r="I30" s="26">
        <f>+('Annual Financial Data'!H45+'Annual Financial Data'!H46)*100/'Annual Financial Data'!H36</f>
        <v>34.117053146014342</v>
      </c>
      <c r="J30" s="26" t="s">
        <v>183</v>
      </c>
      <c r="K30" s="18" t="s">
        <v>221</v>
      </c>
    </row>
    <row r="31" spans="2:11" ht="14.25" x14ac:dyDescent="0.2">
      <c r="B31" s="15" t="s">
        <v>222</v>
      </c>
      <c r="C31" s="26">
        <f>+('Annual Financial Data'!B82+'Annual Financial Data'!B80)/'Annual Financial Data'!B80</f>
        <v>-6.4207635048224043</v>
      </c>
      <c r="D31" s="26">
        <f>+('Annual Financial Data'!C82+'Annual Financial Data'!C80)/'Annual Financial Data'!C80</f>
        <v>1.6509974772754574</v>
      </c>
      <c r="E31" s="26" t="s">
        <v>183</v>
      </c>
      <c r="F31" s="26" t="s">
        <v>183</v>
      </c>
      <c r="G31" s="26">
        <f>+('Annual Financial Data'!F82+'Annual Financial Data'!F80)/'Annual Financial Data'!F80</f>
        <v>5.6179638252716275</v>
      </c>
      <c r="H31" s="26">
        <f>+('Annual Financial Data'!G82+'Annual Financial Data'!G80)/'Annual Financial Data'!G80</f>
        <v>849.26518063028436</v>
      </c>
      <c r="I31" s="26">
        <f>+('Annual Financial Data'!H82+'Annual Financial Data'!H80)/'Annual Financial Data'!H80</f>
        <v>2.1761207164323051</v>
      </c>
      <c r="J31" s="26" t="s">
        <v>183</v>
      </c>
      <c r="K31" s="18" t="s">
        <v>229</v>
      </c>
    </row>
    <row r="32" spans="2:11" x14ac:dyDescent="0.2">
      <c r="C32" s="27"/>
      <c r="D32" s="27"/>
      <c r="E32" s="27"/>
      <c r="F32" s="27"/>
      <c r="G32" s="27"/>
      <c r="H32" s="27"/>
      <c r="I32" s="27"/>
      <c r="J32" s="27"/>
    </row>
    <row r="33" spans="2:11" ht="14.25" x14ac:dyDescent="0.2">
      <c r="B33" s="15" t="s">
        <v>223</v>
      </c>
      <c r="C33" s="26">
        <f>+'Annual Financial Data'!B69/'Annual Financial Data'!B36</f>
        <v>0.46188351984034198</v>
      </c>
      <c r="D33" s="26">
        <f>+'Annual Financial Data'!C69/'Annual Financial Data'!C36</f>
        <v>0.86192551416631802</v>
      </c>
      <c r="E33" s="26">
        <f>+'Annual Financial Data'!D69/'Annual Financial Data'!D36</f>
        <v>0.45277316103024956</v>
      </c>
      <c r="F33" s="26">
        <f>+'Annual Financial Data'!E69/'Annual Financial Data'!E36</f>
        <v>1.5592005852182766</v>
      </c>
      <c r="G33" s="26">
        <f>+'Annual Financial Data'!F69/'Annual Financial Data'!F36</f>
        <v>0.98223855379307845</v>
      </c>
      <c r="H33" s="26">
        <f>+'Annual Financial Data'!G69/'Annual Financial Data'!G36</f>
        <v>0.91722806126645473</v>
      </c>
      <c r="I33" s="26">
        <f>+'Annual Financial Data'!H69/'Annual Financial Data'!H36</f>
        <v>1.0480222449024039</v>
      </c>
      <c r="J33" s="26" t="s">
        <v>183</v>
      </c>
      <c r="K33" s="18" t="s">
        <v>230</v>
      </c>
    </row>
    <row r="34" spans="2:11" ht="14.25" x14ac:dyDescent="0.2">
      <c r="B34" s="15" t="s">
        <v>224</v>
      </c>
      <c r="C34" s="26">
        <f>+'Annual Financial Data'!B69/('Annual Financial Data'!B14+'Annual Financial Data'!B15)</f>
        <v>0.58956557481822713</v>
      </c>
      <c r="D34" s="26">
        <f>+'Annual Financial Data'!C69/('Annual Financial Data'!C14+'Annual Financial Data'!C15)</f>
        <v>2.3320292398041471</v>
      </c>
      <c r="E34" s="26">
        <f>+'Annual Financial Data'!D69/('Annual Financial Data'!D14+'Annual Financial Data'!D15)</f>
        <v>2.1620812826937352</v>
      </c>
      <c r="F34" s="26">
        <f>+'Annual Financial Data'!E69/('Annual Financial Data'!E14+'Annual Financial Data'!E15)</f>
        <v>21.235253141699364</v>
      </c>
      <c r="G34" s="26">
        <f>+'Annual Financial Data'!F69/('Annual Financial Data'!F14+'Annual Financial Data'!F15)</f>
        <v>4.5554796610532646</v>
      </c>
      <c r="H34" s="26">
        <f>+'Annual Financial Data'!G69/('Annual Financial Data'!G14+'Annual Financial Data'!G15)</f>
        <v>6.1434266383603182</v>
      </c>
      <c r="I34" s="26">
        <f>+'Annual Financial Data'!H69/('Annual Financial Data'!H14+'Annual Financial Data'!H15)</f>
        <v>2.6023877629519769</v>
      </c>
      <c r="J34" s="26" t="s">
        <v>183</v>
      </c>
      <c r="K34" s="18" t="s">
        <v>231</v>
      </c>
    </row>
    <row r="35" spans="2:11" ht="14.25" x14ac:dyDescent="0.2">
      <c r="B35" s="15" t="s">
        <v>225</v>
      </c>
      <c r="C35" s="26">
        <f>+'Annual Financial Data'!B69/'Financial Ratios'!C38</f>
        <v>-18.894793119680081</v>
      </c>
      <c r="D35" s="26">
        <f>+'Annual Financial Data'!C69/'Financial Ratios'!D38</f>
        <v>-24.421747300587345</v>
      </c>
      <c r="E35" s="26">
        <f>+'Annual Financial Data'!D69/'Financial Ratios'!E38</f>
        <v>1.2045401965883709</v>
      </c>
      <c r="F35" s="26">
        <f>+'Annual Financial Data'!E69/'Financial Ratios'!F38</f>
        <v>1.9125118114490292</v>
      </c>
      <c r="G35" s="26">
        <f>+'Annual Financial Data'!F69/'Financial Ratios'!G38</f>
        <v>3.3056348425988373</v>
      </c>
      <c r="H35" s="26">
        <f>+'Annual Financial Data'!G69/'Financial Ratios'!H38</f>
        <v>1.9784856048300938</v>
      </c>
      <c r="I35" s="26">
        <f>+'Annual Financial Data'!H69/'Financial Ratios'!I38</f>
        <v>19.680223199282</v>
      </c>
      <c r="J35" s="26" t="s">
        <v>183</v>
      </c>
      <c r="K35" s="18" t="s">
        <v>232</v>
      </c>
    </row>
    <row r="36" spans="2:11" x14ac:dyDescent="0.2">
      <c r="C36" s="27"/>
      <c r="D36" s="27"/>
      <c r="E36" s="27"/>
      <c r="F36" s="27"/>
      <c r="G36" s="27"/>
      <c r="H36" s="27"/>
      <c r="I36" s="27"/>
      <c r="J36" s="27"/>
    </row>
    <row r="37" spans="2:11" ht="14.25" x14ac:dyDescent="0.2">
      <c r="B37" s="15" t="s">
        <v>226</v>
      </c>
      <c r="C37" s="26">
        <f>+'Annual Financial Data'!B35/'Annual Financial Data'!B64</f>
        <v>0.89808488004587872</v>
      </c>
      <c r="D37" s="26">
        <f>+'Annual Financial Data'!C35/'Annual Financial Data'!C64</f>
        <v>0.92801341504955459</v>
      </c>
      <c r="E37" s="26">
        <f>+'Annual Financial Data'!D35/'Annual Financial Data'!D64</f>
        <v>28.497672242428003</v>
      </c>
      <c r="F37" s="26">
        <f>+'Annual Financial Data'!E35/'Annual Financial Data'!E64</f>
        <v>8.4689062869293164</v>
      </c>
      <c r="G37" s="26">
        <f>+'Annual Financial Data'!F35/'Annual Financial Data'!F64</f>
        <v>1.6714076860956313</v>
      </c>
      <c r="H37" s="26">
        <f>+'Annual Financial Data'!G35/'Annual Financial Data'!G64</f>
        <v>3.6750340645606823</v>
      </c>
      <c r="I37" s="26">
        <f>+'Annual Financial Data'!H35/'Annual Financial Data'!H64</f>
        <v>1.1379279706556926</v>
      </c>
      <c r="J37" s="26" t="s">
        <v>183</v>
      </c>
      <c r="K37" s="18" t="s">
        <v>233</v>
      </c>
    </row>
    <row r="38" spans="2:11" ht="14.25" x14ac:dyDescent="0.2">
      <c r="B38" s="15" t="s">
        <v>227</v>
      </c>
      <c r="C38" s="26">
        <f>+'Annual Financial Data'!B35-'Annual Financial Data'!B64</f>
        <v>-2315590</v>
      </c>
      <c r="D38" s="26">
        <f>+'Annual Financial Data'!C35-'Annual Financial Data'!C64</f>
        <v>-982899</v>
      </c>
      <c r="E38" s="26">
        <f>+'Annual Financial Data'!D35-'Annual Financial Data'!D64</f>
        <v>10637557</v>
      </c>
      <c r="F38" s="26">
        <f>+'Annual Financial Data'!E35-'Annual Financial Data'!E64</f>
        <v>9069590</v>
      </c>
      <c r="G38" s="26">
        <f>+'Annual Financial Data'!F35-'Annual Financial Data'!F64</f>
        <v>3730468</v>
      </c>
      <c r="H38" s="26">
        <f>+'Annual Financial Data'!G35-'Annual Financial Data'!G64</f>
        <v>3889117</v>
      </c>
      <c r="I38" s="26">
        <f>+'Annual Financial Data'!H35-'Annual Financial Data'!H64</f>
        <v>6789986</v>
      </c>
      <c r="J38" s="26">
        <f>+'Annual Financial Data'!I35-'Annual Financial Data'!I64</f>
        <v>0</v>
      </c>
      <c r="K38" s="18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2023-07-23T06:17:40Z</dcterms:created>
  <dcterms:modified xsi:type="dcterms:W3CDTF">2023-09-07T06:55:44Z</dcterms:modified>
</cp:coreProperties>
</file>